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23" documentId="13_ncr:1_{F6CB121F-512D-4AA6-A0C1-0FB36C537598}" xr6:coauthVersionLast="47" xr6:coauthVersionMax="47" xr10:uidLastSave="{2986C1BF-DE79-4E7A-B660-746D448A5E2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<sst xmlns="http://schemas.openxmlformats.org/spreadsheetml/2006/main" count="180304" uniqueCount="39138">
  <si>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</si>
  <si>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</si>
  <si>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</si>
  <si>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</si>
  <si>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</si>
  <si>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</si>
  <si>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</si>
  <si>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</si>
  <si>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</si>
  <si>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</si>
  <si>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</si>
  <si>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</si>
  <si>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</si>
  <si>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</si>
  <si>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</si>
  <si>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</si>
  <si>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</si>
  <si>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</si>
  <si>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</si>
  <si>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</si>
  <si>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</si>
  <si>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</si>
  <si>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</si>
  <si>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</si>
  <si>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</si>
  <si>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</si>
  <si>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</si>
  <si>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</si>
  <si>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</si>
  <si>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</si>
  <si>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</si>
  <si>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</si>
  <si>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</si>
  <si>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</si>
  <si>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</si>
  <si>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</si>
  <si>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</si>
  <si>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</si>
  <si>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</si>
  <si>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</si>
  <si>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</si>
  <si>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</si>
  <si>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</si>
  <si>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</si>
  <si>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</si>
  <si>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</si>
  <si>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</si>
  <si>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</si>
  <si>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</si>
  <si>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</si>
  <si>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</si>
  <si>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</si>
  <si>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</si>
  <si>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</si>
  <si>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</si>
  <si>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</si>
  <si>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</si>
  <si>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</si>
  <si>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</si>
  <si>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</si>
  <si>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</si>
  <si>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</si>
  <si>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</si>
  <si>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</si>
  <si>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</si>
  <si>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</si>
  <si>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</si>
  <si>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</si>
  <si>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</si>
  <si>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</si>
  <si>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</si>
  <si>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</si>
  <si>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</si>
  <si>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</si>
  <si>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</si>
  <si>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</si>
  <si>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</si>
  <si>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</si>
  <si>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</si>
  <si>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</si>
  <si>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</si>
  <si>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</si>
  <si>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</si>
  <si>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</si>
  <si>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</si>
  <si>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</si>
  <si>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</si>
  <si>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</si>
  <si>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</si>
  <si>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</si>
  <si>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</si>
  <si>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</si>
  <si>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</si>
  <si>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</si>
  <si>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</si>
  <si>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</si>
  <si>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</si>
  <si>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</si>
  <si>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</si>
  <si>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</si>
  <si>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</si>
  <si>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</si>
  <si>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</si>
  <si>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</si>
  <si>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</si>
  <si>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</si>
  <si>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</si>
  <si>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</si>
  <si>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</si>
  <si>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</si>
  <si>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</si>
  <si>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</si>
  <si>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</si>
  <si>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</si>
  <si>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</si>
  <si>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</si>
  <si>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</si>
  <si>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</si>
  <si>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</si>
  <si>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</si>
  <si>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</si>
  <si>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</si>
  <si>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</si>
  <si>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</si>
  <si>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</si>
  <si>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</si>
  <si>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</si>
  <si>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</si>
  <si>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</si>
  <si>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</si>
  <si>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</si>
  <si>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</si>
  <si>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</si>
  <si>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</si>
  <si>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</si>
  <si>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</si>
  <si>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</si>
  <si>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</si>
  <si>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</si>
  <si>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</si>
  <si>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</si>
  <si>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</si>
  <si>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</si>
  <si>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</si>
  <si>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</si>
  <si>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</si>
  <si>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</si>
  <si>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</si>
  <si>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</si>
  <si>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</si>
  <si>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</si>
  <si>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</si>
  <si>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</si>
  <si>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</si>
  <si>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</si>
  <si>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</si>
  <si>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</si>
  <si>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</si>
  <si>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</si>
  <si>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</si>
  <si>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</si>
  <si>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</si>
  <si>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</si>
  <si>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</si>
  <si>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</si>
  <si>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</si>
  <si>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</si>
  <si>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</si>
  <si>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</si>
  <si>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</si>
  <si>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</si>
  <si>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</si>
  <si>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</si>
  <si>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</si>
  <si>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</si>
  <si>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</si>
  <si>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</si>
  <si>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</si>
  <si>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</si>
  <si>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</si>
  <si>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</si>
  <si>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</si>
  <si>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</si>
  <si>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</si>
  <si>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</si>
  <si>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</si>
  <si>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</si>
  <si>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</si>
  <si>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</si>
  <si>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</si>
  <si>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</si>
  <si>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</si>
  <si>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</si>
  <si>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</si>
  <si>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</si>
  <si>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</si>
  <si>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</si>
  <si>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</si>
  <si>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</si>
  <si>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</si>
  <si>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</si>
  <si>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</si>
  <si>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</si>
  <si>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</si>
  <si>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</si>
  <si>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</si>
  <si>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</si>
  <si>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</si>
  <si>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</si>
  <si>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</si>
  <si>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</si>
  <si>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</si>
  <si>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</si>
  <si>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</si>
  <si>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</si>
  <si>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</si>
  <si>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</si>
  <si>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</si>
  <si>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</si>
  <si>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</si>
  <si>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</si>
  <si>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</si>
  <si>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</si>
  <si>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</si>
  <si>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</si>
  <si>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</si>
  <si>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</si>
  <si>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</si>
  <si>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</si>
  <si>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</si>
  <si>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</si>
  <si>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</si>
  <si>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</si>
  <si>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</si>
  <si>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</si>
  <si>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</si>
  <si>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</si>
  <si>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</si>
  <si>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</si>
  <si>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</si>
  <si>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</si>
  <si>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</si>
  <si>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</si>
  <si>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</si>
  <si>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</si>
  <si>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</si>
  <si>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</si>
  <si>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</si>
  <si>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</si>
  <si>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</si>
  <si>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</si>
  <si>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</si>
  <si>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</si>
  <si>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</si>
  <si>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</si>
  <si>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</si>
  <si>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</si>
  <si>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</si>
  <si>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</si>
  <si>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</si>
  <si>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</si>
  <si>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</si>
  <si>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</si>
  <si>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</si>
  <si>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</si>
  <si>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</si>
  <si>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</si>
  <si>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</si>
  <si>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</si>
  <si>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</si>
  <si>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</si>
  <si>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</si>
  <si>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</si>
  <si>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</si>
  <si>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</si>
  <si>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</si>
  <si>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</si>
  <si>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</si>
  <si>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</si>
  <si>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</si>
  <si>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</si>
  <si>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</si>
  <si>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</si>
  <si>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</si>
  <si>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</si>
  <si>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</si>
  <si>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</si>
  <si>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</si>
  <si>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</si>
  <si>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</si>
  <si>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</si>
  <si>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</si>
  <si>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</si>
  <si>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</si>
  <si>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</si>
  <si>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</si>
  <si>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</si>
  <si>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</si>
  <si>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</si>
  <si>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</si>
  <si>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</si>
  <si>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</si>
  <si>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</si>
  <si>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</si>
  <si>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</si>
  <si>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</si>
  <si>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</si>
  <si>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</si>
  <si>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</si>
  <si>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</si>
  <si>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</si>
  <si>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</si>
  <si>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</si>
  <si>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</si>
  <si>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</si>
  <si>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</si>
  <si>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</si>
  <si>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</si>
  <si>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</si>
  <si>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</si>
  <si>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</si>
  <si>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</si>
  <si>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</si>
  <si>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</si>
  <si>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</si>
  <si>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</si>
  <si>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</si>
  <si>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</si>
  <si>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</si>
  <si>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</si>
  <si>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</si>
  <si>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</si>
  <si>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</si>
  <si>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</si>
  <si>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</si>
  <si>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</si>
  <si>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</si>
  <si>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</si>
  <si>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</si>
  <si>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</si>
  <si>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</si>
  <si>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</si>
  <si>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</si>
  <si>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</si>
  <si>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</si>
  <si>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</si>
  <si>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</si>
  <si>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</si>
  <si>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</si>
  <si>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</si>
  <si>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</si>
  <si>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</si>
  <si>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</si>
  <si>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</si>
  <si>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</si>
  <si>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</si>
  <si>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</si>
  <si>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</si>
  <si>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</si>
  <si>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</si>
  <si>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</si>
  <si>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</si>
  <si>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</si>
  <si>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</si>
  <si>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</si>
  <si>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</si>
  <si>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</si>
  <si>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</si>
  <si>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</si>
  <si>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</si>
  <si>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</si>
  <si>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</si>
  <si>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</si>
  <si>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</si>
  <si>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</si>
  <si>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</si>
  <si>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</si>
  <si>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</si>
  <si>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</si>
  <si>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</si>
  <si>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</si>
  <si>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</si>
  <si>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</si>
  <si>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</si>
  <si>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</si>
  <si>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</si>
  <si>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</si>
  <si>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</si>
  <si>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</si>
  <si>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</si>
  <si>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</si>
  <si>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</si>
  <si>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</si>
  <si>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</si>
  <si>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</si>
  <si>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</si>
  <si>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</si>
  <si>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</si>
  <si>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</si>
  <si>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</si>
  <si>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</si>
  <si>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</si>
  <si>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</si>
  <si>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</si>
  <si>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</si>
  <si>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</si>
  <si>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</si>
  <si>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</si>
  <si>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</si>
  <si>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</si>
  <si>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</si>
  <si>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</si>
  <si>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</si>
  <si>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</si>
  <si>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</si>
  <si>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</si>
  <si>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</si>
  <si>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</si>
  <si>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</si>
  <si>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</si>
  <si>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</si>
  <si>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</si>
  <si>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</si>
  <si>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</si>
  <si>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</si>
  <si>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</si>
  <si>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</si>
  <si>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</si>
  <si>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</si>
  <si>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</si>
  <si>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</si>
  <si>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</si>
  <si>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</si>
  <si>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</si>
  <si>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</si>
  <si>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</si>
  <si>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</si>
  <si>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</si>
  <si>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</si>
  <si>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</si>
  <si>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</si>
  <si>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</si>
  <si>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</si>
  <si>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</si>
  <si>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</si>
  <si>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</si>
  <si>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</si>
  <si>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</si>
  <si>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</si>
  <si>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</si>
  <si>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</si>
  <si>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</si>
  <si>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</si>
  <si>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</si>
  <si>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</si>
  <si>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</si>
  <si>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</si>
  <si>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</si>
  <si>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</si>
  <si>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</si>
  <si>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</si>
  <si>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</si>
  <si>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</si>
  <si>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</si>
  <si>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</si>
  <si>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</si>
  <si>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</si>
  <si>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</si>
  <si>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</si>
  <si>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</si>
  <si>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</si>
  <si>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</si>
  <si>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</si>
  <si>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</si>
  <si>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</si>
  <si>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</si>
  <si>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</si>
  <si>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</si>
  <si>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</si>
  <si>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</si>
  <si>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</si>
  <si>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</si>
  <si>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</si>
  <si>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</si>
  <si>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</si>
  <si>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</si>
  <si>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</si>
  <si>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</si>
  <si>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</si>
  <si>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</si>
  <si>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</si>
  <si>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</si>
  <si>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</si>
  <si>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</si>
  <si>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</si>
  <si>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</si>
  <si>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</si>
  <si>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</si>
  <si>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</si>
  <si>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</si>
  <si>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</si>
  <si>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</si>
  <si>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</si>
  <si>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</si>
  <si>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</si>
  <si>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</si>
  <si>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</si>
  <si>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</si>
  <si>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</si>
  <si>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</si>
  <si>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</si>
  <si>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</si>
  <si>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</si>
  <si>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</si>
  <si>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</si>
  <si>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</si>
  <si>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</si>
  <si>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</si>
  <si>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</si>
  <si>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</si>
  <si>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</si>
  <si>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</si>
  <si>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</si>
  <si>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</si>
  <si>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</si>
  <si>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</si>
  <si>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</si>
  <si>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</si>
  <si>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</si>
  <si>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</si>
  <si>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</si>
  <si>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</si>
  <si>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</si>
  <si>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</si>
  <si>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</si>
  <si>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</si>
  <si>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</si>
  <si>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</si>
  <si>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</si>
  <si>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</si>
  <si>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</si>
  <si>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</si>
  <si>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</si>
  <si>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</si>
  <si>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</si>
  <si>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</si>
  <si>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</si>
  <si>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</si>
  <si>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</si>
  <si>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</si>
  <si>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</si>
  <si>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</si>
  <si>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</si>
  <si>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</si>
  <si>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</si>
  <si>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</si>
  <si>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</si>
  <si>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</si>
  <si>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</si>
  <si>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</si>
  <si>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</si>
  <si>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</si>
  <si>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</si>
  <si>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</si>
  <si>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</si>
  <si>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</si>
  <si>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</si>
  <si>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</si>
  <si>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</si>
  <si>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</si>
  <si>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</si>
  <si>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</si>
  <si>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</si>
  <si>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</si>
  <si>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</si>
  <si>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</si>
  <si>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</si>
  <si>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</si>
  <si>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</si>
  <si>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</si>
  <si>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</si>
  <si>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</si>
  <si>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</si>
  <si>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</si>
  <si>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</si>
  <si>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</si>
  <si>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</si>
  <si>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</si>
  <si>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</si>
  <si>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</si>
  <si>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</si>
  <si>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</si>
  <si>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</si>
  <si>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</si>
  <si>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</si>
  <si>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</si>
  <si>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</si>
  <si>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</si>
  <si>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</si>
  <si>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</si>
  <si>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</si>
  <si>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</si>
  <si>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</si>
  <si>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</si>
  <si>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</si>
  <si>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</si>
  <si>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</si>
  <si>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</si>
  <si>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</si>
  <si>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</si>
  <si>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</si>
  <si>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</si>
  <si>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</si>
  <si>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</si>
  <si>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</si>
  <si>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</si>
  <si>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</si>
  <si>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</si>
  <si>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</si>
  <si>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</si>
  <si>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</si>
  <si>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</si>
  <si>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</si>
  <si>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</si>
  <si>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</si>
  <si>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</si>
  <si>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</si>
  <si>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</si>
  <si>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</si>
  <si>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</si>
  <si>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</si>
  <si>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</si>
  <si>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</si>
  <si>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</si>
  <si>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</si>
  <si>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</si>
  <si>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</si>
  <si>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</si>
  <si>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</si>
  <si>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</si>
  <si>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</si>
  <si>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</si>
  <si>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</si>
  <si>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</si>
  <si>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</si>
  <si>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</si>
  <si>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</si>
  <si>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</si>
  <si>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</si>
  <si>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</si>
  <si>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</si>
  <si>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</si>
  <si>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</si>
  <si>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</si>
  <si>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</si>
  <si>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</si>
  <si>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</si>
  <si>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</si>
  <si>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</si>
  <si>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</si>
  <si>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</si>
  <si>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</si>
  <si>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</si>
  <si>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</si>
  <si>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</si>
  <si>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</si>
  <si>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</si>
  <si>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</si>
  <si>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</si>
  <si>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</si>
  <si>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</si>
  <si>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</si>
  <si>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</si>
  <si>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</si>
  <si>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</si>
  <si>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</si>
  <si>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</si>
  <si>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</si>
  <si>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</si>
  <si>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</si>
  <si>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</si>
  <si>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</si>
  <si>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</si>
  <si>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</si>
  <si>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</si>
  <si>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</si>
  <si>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</si>
  <si>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</si>
  <si>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</si>
  <si>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</si>
  <si>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</si>
  <si>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</si>
  <si>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</si>
  <si>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</si>
  <si>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</si>
  <si>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</si>
  <si>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</si>
  <si>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</si>
  <si>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</si>
  <si>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</si>
  <si>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</si>
  <si>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</si>
  <si>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</si>
  <si>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</si>
  <si>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</si>
  <si>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</si>
  <si>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</si>
  <si>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</si>
  <si>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</si>
  <si>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</si>
  <si>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</si>
  <si>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</si>
  <si>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</si>
  <si>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</si>
  <si>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</si>
  <si>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</si>
  <si>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</si>
  <si>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</si>
  <si>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</si>
  <si>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</si>
  <si>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</si>
  <si>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</si>
  <si>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</si>
  <si>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</si>
  <si>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</si>
  <si>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</si>
  <si>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</si>
  <si>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</si>
  <si>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</si>
  <si>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</si>
  <si>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</si>
  <si>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</si>
  <si>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</si>
  <si>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</si>
  <si>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</si>
  <si>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</si>
  <si>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</si>
  <si>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</si>
  <si>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</si>
  <si>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</si>
  <si>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</si>
  <si>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</si>
  <si>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</si>
  <si>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</si>
  <si>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</si>
  <si>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</si>
  <si>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</si>
  <si>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</si>
  <si>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</si>
  <si>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</si>
  <si>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</si>
  <si>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</si>
  <si>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</si>
  <si>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</si>
  <si>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</si>
  <si>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</si>
  <si>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</si>
  <si>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</si>
  <si>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</si>
  <si>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</si>
  <si>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</si>
  <si>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</si>
  <si>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</si>
  <si>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</si>
  <si>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</si>
  <si>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</si>
  <si>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</si>
  <si>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</si>
  <si>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</si>
  <si>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</si>
  <si>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</si>
  <si>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</si>
  <si>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</si>
  <si>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</si>
  <si>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</si>
  <si>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</si>
  <si>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</si>
  <si>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</si>
  <si>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</si>
  <si>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</si>
  <si>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</si>
  <si>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</si>
  <si>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</si>
  <si>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</si>
  <si>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</si>
  <si>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</si>
  <si>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</si>
  <si>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</si>
  <si>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</si>
  <si>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</si>
  <si>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</si>
  <si>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</si>
  <si>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</si>
  <si>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</si>
  <si>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</si>
  <si>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</si>
  <si>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</si>
  <si>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</si>
  <si>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</si>
  <si>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</si>
  <si>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</si>
  <si>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</si>
  <si>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</si>
  <si>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</si>
  <si>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</si>
  <si>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</si>
  <si>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</si>
  <si>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</si>
  <si>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</si>
  <si>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</si>
  <si>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</si>
  <si>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</si>
  <si>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</si>
  <si>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</si>
  <si>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</si>
  <si>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</si>
  <si>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</si>
  <si>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</si>
  <si>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</si>
  <si>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</si>
  <si>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</si>
  <si>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</si>
  <si>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</si>
  <si>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</si>
  <si>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</si>
  <si>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</si>
  <si>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</si>
  <si>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</si>
  <si>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</si>
  <si>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</si>
  <si>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</si>
  <si>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</si>
  <si>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</si>
  <si>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</si>
  <si>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</si>
  <si>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</si>
  <si>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</si>
  <si>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</si>
  <si>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</si>
  <si>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</si>
  <si>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</si>
  <si>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</si>
  <si>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</si>
  <si>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</si>
  <si>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</si>
  <si>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</si>
  <si>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</si>
  <si>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</si>
  <si>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</si>
  <si>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</si>
  <si>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</si>
  <si>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</si>
  <si>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</si>
  <si>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</si>
  <si>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</si>
  <si>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</si>
  <si>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</si>
  <si>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</si>
  <si>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</si>
  <si>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</si>
  <si>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</si>
  <si>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</si>
  <si>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</si>
  <si>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</si>
  <si>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</si>
  <si>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</si>
  <si>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</si>
  <si>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</si>
  <si>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</si>
  <si>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</si>
  <si>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</si>
  <si>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</si>
  <si>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</si>
  <si>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</si>
  <si>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</si>
  <si>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</si>
  <si>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</si>
  <si>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</si>
  <si>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</si>
  <si>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</si>
  <si>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</si>
  <si>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</si>
  <si>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</si>
  <si>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</si>
  <si>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</si>
  <si>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</si>
  <si>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</si>
  <si>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</si>
  <si>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</si>
  <si>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</si>
  <si>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</si>
  <si>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</si>
  <si>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</si>
  <si>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</si>
  <si>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</si>
  <si>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</si>
  <si>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</si>
  <si>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</si>
  <si>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</si>
  <si>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</si>
  <si>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</si>
  <si>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</si>
  <si>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</si>
  <si>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</si>
  <si>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</si>
  <si>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</si>
  <si>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</si>
  <si>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</si>
  <si>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</si>
  <si>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</si>
  <si>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</si>
  <si>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</si>
  <si>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</si>
  <si>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</si>
  <si>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</si>
  <si>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</si>
  <si>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</si>
  <si>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</si>
  <si>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</si>
  <si>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</si>
  <si>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</si>
  <si>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</si>
  <si>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</si>
  <si>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</si>
  <si>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</si>
  <si>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</si>
  <si>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</si>
  <si>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</si>
  <si>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</si>
  <si>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</si>
  <si>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</si>
  <si>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</si>
  <si>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</si>
  <si>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</si>
  <si>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</si>
  <si>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</si>
  <si>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</si>
  <si>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</si>
  <si>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</si>
  <si>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</si>
  <si>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</si>
  <si>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</si>
  <si>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</si>
  <si>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</si>
  <si>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</si>
  <si>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</si>
  <si>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</si>
  <si>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</si>
  <si>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</si>
  <si>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</si>
  <si>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</si>
  <si>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</si>
  <si>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</si>
  <si>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</si>
  <si>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</si>
  <si>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</si>
  <si>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</si>
  <si>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</si>
  <si>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</si>
  <si>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</si>
  <si>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</si>
  <si>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</si>
  <si>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</si>
  <si>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</si>
  <si>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</si>
  <si>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</si>
  <si>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</si>
  <si>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</si>
  <si>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</si>
  <si>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</si>
  <si>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</si>
  <si>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</si>
  <si>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</si>
  <si>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</si>
  <si>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</si>
  <si>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</si>
  <si>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</si>
  <si>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</si>
  <si>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</si>
  <si>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</si>
  <si>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</si>
  <si>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</si>
  <si>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</si>
  <si>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</si>
  <si>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</si>
  <si>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</si>
  <si>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</si>
  <si>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</si>
  <si>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</si>
  <si>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</si>
  <si>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</si>
  <si>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</si>
  <si>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</si>
  <si>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</si>
  <si>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</si>
  <si>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</si>
  <si>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</si>
  <si>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</si>
  <si>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</si>
  <si>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</si>
  <si>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</si>
  <si>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</si>
  <si>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</si>
  <si>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</si>
  <si>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</si>
  <si>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</si>
  <si>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</si>
  <si>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</si>
  <si>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</si>
  <si>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</si>
  <si>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</si>
  <si>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</si>
  <si>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</si>
  <si>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</si>
  <si>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</si>
  <si>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</si>
  <si>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</si>
  <si>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</si>
  <si>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</si>
  <si>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</si>
  <si>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</si>
  <si>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</si>
  <si>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</si>
  <si>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</si>
  <si>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</si>
  <si>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</si>
  <si>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</si>
  <si>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</si>
  <si>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</si>
  <si>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</si>
  <si>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</si>
  <si>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</si>
  <si>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</si>
  <si>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</si>
  <si>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</si>
  <si>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</si>
  <si>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</si>
  <si>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</si>
  <si>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</si>
  <si>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</si>
  <si>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</si>
  <si>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</si>
  <si>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</si>
  <si>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</si>
  <si>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</si>
  <si>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</si>
  <si>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</si>
  <si>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</si>
  <si>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</si>
  <si>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</si>
  <si>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</si>
  <si>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</si>
  <si>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</si>
  <si>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</si>
  <si>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</si>
  <si>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</si>
  <si>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</si>
  <si>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</si>
  <si>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</si>
  <si>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</si>
  <si>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</si>
  <si>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</si>
  <si>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</si>
  <si>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</si>
  <si>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</si>
  <si>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</si>
  <si>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</si>
  <si>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</si>
  <si>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</si>
  <si>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</si>
  <si>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</si>
  <si>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</si>
  <si>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</si>
  <si>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</si>
  <si>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</si>
  <si>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</si>
  <si>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</si>
  <si>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</si>
  <si>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</si>
  <si>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</si>
  <si>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</si>
  <si>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</si>
  <si>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</si>
  <si>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</si>
  <si>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</si>
  <si>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</si>
  <si>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</si>
  <si>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</si>
  <si>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</si>
  <si>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</si>
  <si>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</si>
  <si>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</si>
  <si>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</si>
  <si>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</si>
  <si>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</si>
  <si>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</si>
  <si>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</si>
  <si>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</si>
  <si>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</si>
  <si>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</si>
  <si>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</si>
  <si>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</si>
  <si>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</si>
  <si>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</si>
  <si>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</si>
  <si>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</si>
  <si>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</si>
  <si>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</si>
  <si>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</si>
  <si>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</si>
  <si>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</si>
  <si>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</si>
  <si>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</si>
  <si>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</si>
  <si>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</si>
  <si>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</si>
  <si>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</si>
  <si>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</si>
  <si>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</si>
  <si>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</si>
  <si>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</si>
  <si>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</si>
  <si>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</si>
  <si>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</si>
  <si>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</si>
  <si>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</si>
  <si>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</si>
  <si>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</si>
  <si>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</si>
  <si>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</si>
  <si>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</si>
  <si>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</si>
  <si>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</si>
  <si>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</si>
  <si>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</si>
  <si>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</si>
  <si>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</si>
  <si>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</si>
  <si>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</si>
  <si>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</si>
  <si>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</si>
  <si>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</si>
  <si>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</si>
  <si>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</si>
  <si>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</si>
  <si>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</si>
  <si>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</si>
  <si>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</si>
  <si>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</si>
  <si>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</si>
  <si>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</si>
  <si>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</si>
  <si>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</si>
  <si>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</si>
  <si>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</si>
  <si>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</si>
  <si>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</si>
  <si>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</si>
  <si>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</si>
  <si>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</si>
  <si>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</si>
  <si>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</si>
  <si>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</si>
  <si>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</si>
  <si>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</si>
  <si>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</si>
  <si>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</si>
  <si>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</si>
  <si>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</si>
  <si>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</si>
  <si>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</si>
  <si>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</si>
  <si>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</si>
  <si>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</si>
  <si>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</si>
  <si>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</si>
  <si>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</si>
  <si>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</si>
  <si>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</si>
  <si>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</si>
  <si>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</si>
  <si>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</si>
  <si>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</si>
  <si>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</si>
  <si>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</si>
  <si>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</si>
  <si>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</si>
  <si>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</si>
  <si>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</si>
  <si>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</si>
  <si>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</si>
  <si>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</si>
  <si>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</si>
  <si>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</si>
  <si>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</si>
  <si>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</si>
  <si>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</si>
  <si>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</si>
  <si>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</si>
  <si>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</si>
  <si>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</si>
  <si>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</si>
  <si>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</si>
  <si>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</si>
  <si>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</si>
  <si>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</si>
  <si>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</si>
  <si>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</si>
  <si>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</si>
  <si>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</si>
  <si>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</si>
  <si>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</si>
  <si>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</si>
  <si>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</si>
  <si>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</si>
  <si>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</si>
  <si>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</si>
  <si>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</si>
  <si>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</si>
  <si>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</si>
  <si>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</si>
  <si>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</si>
  <si>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</si>
  <si>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</si>
  <si>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</si>
  <si>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</si>
  <si>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</si>
  <si>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</si>
  <si>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</si>
  <si>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</si>
  <si>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</si>
  <si>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</si>
  <si>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</si>
  <si>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</si>
  <si>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</si>
  <si>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</si>
  <si>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</si>
  <si>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</si>
  <si>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</si>
  <si>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</si>
  <si>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</si>
  <si>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</si>
  <si>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</si>
  <si>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</si>
  <si>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</si>
  <si>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</si>
  <si>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</si>
  <si>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</si>
  <si>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</si>
  <si>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</si>
  <si>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</si>
  <si>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</si>
  <si>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</si>
  <si>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</si>
  <si>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</si>
  <si>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</si>
  <si>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</si>
  <si>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</si>
  <si>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</si>
  <si>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</si>
  <si>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</si>
  <si>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</si>
  <si>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</si>
  <si>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</si>
  <si>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</si>
  <si>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</si>
  <si>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</si>
  <si>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</si>
  <si>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</si>
  <si>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</si>
  <si>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</si>
  <si>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</si>
  <si>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</si>
  <si>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</si>
  <si>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</si>
  <si>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</si>
  <si>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</si>
  <si>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</si>
  <si>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</si>
  <si>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</si>
  <si>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</si>
  <si>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</si>
  <si>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</si>
  <si>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</si>
  <si>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</si>
  <si>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</si>
  <si>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</si>
  <si>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</si>
  <si>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</si>
  <si>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</si>
  <si>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</si>
  <si>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</si>
  <si>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</si>
  <si>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</si>
  <si>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</si>
  <si>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</si>
  <si>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</si>
  <si>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</si>
  <si>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</si>
  <si>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</si>
  <si>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</si>
  <si>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</si>
  <si>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</si>
  <si>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</si>
  <si>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</si>
  <si>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</si>
  <si>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</si>
  <si>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</si>
  <si>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</si>
  <si>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</si>
  <si>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</si>
  <si>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</si>
  <si>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</si>
  <si>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</si>
  <si>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</si>
  <si>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</si>
  <si>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</si>
  <si>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</si>
  <si>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</si>
  <si>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</si>
  <si>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</si>
  <si>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</si>
  <si>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</si>
  <si>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</si>
  <si>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</si>
  <si>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</si>
  <si>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</si>
  <si>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</si>
  <si>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</si>
  <si>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</si>
  <si>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</si>
  <si>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</si>
  <si>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</si>
  <si>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</si>
  <si>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</si>
  <si>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</si>
  <si>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</si>
  <si>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</si>
  <si>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</si>
  <si>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</si>
  <si>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</si>
  <si>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</si>
  <si>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</si>
  <si>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</si>
  <si>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</si>
  <si>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</si>
  <si>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</si>
  <si>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</si>
  <si>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</si>
  <si>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</si>
  <si>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</si>
  <si>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</si>
  <si>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</si>
  <si>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</si>
  <si>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</si>
  <si>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</si>
  <si>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</si>
  <si>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</si>
  <si>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</si>
  <si>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</si>
  <si>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</si>
  <si>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</si>
  <si>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</si>
  <si>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</si>
  <si>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</si>
  <si>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</si>
  <si>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</si>
  <si>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</si>
  <si>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</si>
  <si>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</si>
  <si>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</si>
  <si>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</si>
  <si>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</si>
  <si>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</si>
  <si>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</si>
  <si>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</si>
  <si>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</si>
  <si>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</si>
  <si>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</si>
  <si>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</si>
  <si>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</si>
  <si>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</si>
  <si>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</si>
  <si>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</si>
  <si>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</si>
  <si>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</si>
  <si>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</si>
  <si>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</si>
  <si>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</si>
  <si>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</si>
  <si>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</si>
  <si>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</si>
  <si>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</si>
  <si>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</si>
  <si>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</si>
  <si>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</si>
  <si>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</si>
  <si>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</si>
  <si>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</si>
  <si>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</si>
  <si>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</si>
  <si>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</si>
  <si>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</si>
  <si>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</si>
  <si>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</si>
  <si>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</si>
  <si>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</si>
  <si>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</si>
  <si>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</si>
  <si>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</si>
  <si>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</si>
  <si>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</si>
  <si>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</si>
  <si>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</si>
  <si>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</si>
  <si>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</si>
  <si>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</si>
  <si>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</si>
  <si>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</si>
  <si>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</si>
  <si>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</si>
  <si>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</si>
  <si>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</si>
  <si>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</si>
  <si>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</si>
  <si>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</si>
  <si>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</si>
  <si>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</si>
  <si>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</si>
  <si>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</si>
  <si>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</si>
  <si>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</si>
  <si>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</si>
  <si>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</si>
  <si>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</si>
  <si>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</si>
  <si>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</si>
  <si>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</si>
  <si>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</si>
  <si>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</si>
  <si>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</si>
  <si>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</si>
  <si>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</si>
  <si>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</si>
  <si>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</si>
  <si>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</si>
  <si>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</si>
  <si>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</si>
  <si>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</si>
  <si>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</si>
  <si>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</si>
  <si>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</si>
  <si>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</si>
  <si>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</si>
  <si>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</si>
  <si>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</si>
  <si>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</si>
  <si>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</si>
  <si>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</si>
  <si>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</si>
  <si>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</si>
  <si>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</si>
  <si>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</si>
  <si>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</si>
  <si>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</si>
  <si>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</si>
  <si>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</si>
  <si>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</si>
  <si>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</si>
  <si>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</si>
  <si>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</si>
  <si>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</si>
  <si>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</si>
  <si>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</si>
  <si>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</si>
  <si>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</si>
  <si>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</si>
  <si>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</si>
  <si>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</si>
  <si>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</si>
  <si>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</si>
  <si>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</si>
  <si>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</si>
  <si>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</si>
  <si>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</si>
  <si>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</si>
  <si>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</si>
  <si>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</si>
  <si>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</si>
  <si>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</si>
  <si>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</si>
  <si>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</si>
  <si>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</si>
  <si>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</si>
  <si>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</si>
  <si>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</si>
  <si>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</si>
  <si>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</si>
  <si>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</si>
  <si>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</si>
  <si>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</si>
  <si>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</si>
  <si>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</si>
  <si>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</si>
  <si>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</si>
  <si>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</si>
  <si>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</si>
  <si>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</si>
  <si>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</si>
  <si>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</si>
  <si>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</si>
  <si>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</si>
  <si>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</si>
  <si>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</si>
  <si>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</si>
  <si>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</si>
  <si>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</si>
  <si>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</si>
  <si>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</si>
  <si>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</si>
  <si>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</si>
  <si>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</si>
  <si>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</si>
  <si>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</si>
  <si>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</si>
  <si>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</si>
  <si>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</si>
  <si>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</si>
  <si>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</si>
  <si>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</si>
  <si>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</si>
  <si>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</si>
  <si>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</si>
  <si>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</si>
  <si>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</si>
  <si>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</si>
  <si>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</si>
  <si>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</si>
  <si>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</si>
  <si>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</si>
  <si>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</si>
  <si>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</si>
  <si>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</si>
  <si>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</si>
  <si>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</si>
  <si>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</si>
  <si>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</si>
  <si>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</si>
  <si>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</si>
  <si>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</si>
  <si>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</si>
  <si>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</si>
  <si>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</si>
  <si>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</si>
  <si>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</si>
  <si>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</si>
  <si>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</si>
  <si>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</si>
  <si>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</si>
  <si>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</si>
  <si>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</si>
  <si>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</si>
  <si>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</si>
  <si>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</si>
  <si>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</si>
  <si>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</si>
  <si>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</si>
  <si>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</si>
  <si>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</si>
  <si>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</si>
  <si>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</si>
  <si>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</si>
  <si>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</si>
  <si>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</si>
  <si>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</si>
  <si>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</si>
  <si>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</si>
  <si>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</si>
  <si>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</si>
  <si>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</si>
  <si>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</si>
  <si>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</si>
  <si>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</si>
  <si>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</si>
  <si>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</si>
  <si>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</si>
  <si>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</si>
  <si>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</si>
  <si>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</si>
  <si>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</si>
  <si>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</si>
  <si>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</si>
  <si>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</si>
  <si>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</si>
  <si>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</si>
  <si>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</si>
  <si>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</si>
  <si>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</si>
  <si>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</si>
  <si>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</si>
  <si>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</si>
  <si>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</si>
  <si>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</si>
  <si>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</si>
  <si>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</si>
  <si>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</si>
  <si>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</si>
  <si>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</si>
  <si>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</si>
  <si>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</si>
  <si>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</si>
  <si>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</si>
  <si>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</si>
  <si>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</si>
  <si>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</si>
  <si>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</si>
  <si>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</si>
  <si>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</si>
  <si>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</si>
  <si>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</si>
  <si>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</si>
  <si>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</si>
  <si>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</si>
  <si>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</si>
  <si>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</si>
  <si>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</si>
  <si>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</si>
  <si>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</si>
  <si>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</si>
  <si>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</si>
  <si>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</si>
  <si>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</si>
  <si>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</si>
  <si>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</si>
  <si>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</si>
  <si>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</si>
  <si>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</si>
  <si>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</si>
  <si>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</si>
  <si>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</si>
  <si>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</si>
  <si>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</si>
  <si>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</si>
  <si>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</si>
  <si>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</si>
  <si>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</si>
  <si>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</si>
  <si>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</si>
  <si>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</si>
  <si>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</si>
  <si>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</si>
  <si>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</si>
  <si>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</si>
  <si>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</si>
  <si>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</si>
  <si>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</si>
  <si>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</si>
  <si>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</si>
  <si>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</si>
  <si>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</si>
  <si>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</si>
  <si>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</si>
  <si>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</si>
  <si>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</si>
  <si>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</si>
  <si>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</si>
  <si>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</si>
  <si>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</si>
  <si>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</si>
  <si>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</si>
  <si>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</si>
  <si>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</si>
  <si>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</si>
  <si>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</si>
  <si>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</si>
  <si>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</si>
  <si>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</si>
  <si>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</si>
  <si>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</si>
  <si>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</si>
  <si>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</si>
  <si>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</si>
  <si>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</si>
  <si>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</si>
  <si>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</si>
  <si>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</si>
  <si>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</si>
  <si>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</si>
  <si>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</si>
  <si>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</si>
  <si>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</si>
  <si>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</si>
  <si>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</si>
  <si>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</si>
  <si>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</si>
  <si>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</si>
  <si>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</si>
  <si>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</si>
  <si>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</si>
  <si>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</si>
  <si>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</si>
  <si>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</si>
  <si>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</si>
  <si>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</si>
  <si>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</si>
  <si>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</si>
  <si>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</si>
  <si>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</si>
  <si>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</si>
  <si>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</si>
  <si>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</si>
  <si>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</si>
  <si>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</si>
  <si>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</si>
  <si>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</si>
  <si>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</si>
  <si>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</si>
  <si>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</si>
  <si>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</si>
  <si>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</si>
  <si>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</si>
  <si>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</si>
  <si>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</si>
  <si>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</si>
  <si>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</si>
  <si>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</si>
  <si>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</si>
  <si>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</si>
  <si>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</si>
  <si>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</si>
  <si>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</si>
  <si>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</si>
  <si>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</si>
  <si>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</si>
  <si>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</si>
  <si>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</si>
  <si>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</si>
  <si>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</si>
  <si>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</si>
  <si>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</si>
  <si>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</si>
  <si>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</si>
  <si>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</si>
  <si>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</si>
  <si>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</si>
  <si>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</si>
  <si>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</si>
  <si>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</si>
  <si>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</si>
  <si>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</si>
  <si>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</si>
  <si>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</si>
  <si>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</si>
  <si>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</si>
  <si>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</si>
  <si>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</si>
  <si>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</si>
  <si>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</si>
  <si>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</si>
  <si>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</si>
  <si>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</si>
  <si>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</si>
  <si>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</si>
  <si>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</si>
  <si>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</si>
  <si>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</si>
  <si>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</si>
  <si>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</si>
  <si>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</si>
  <si>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</si>
  <si>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</si>
  <si>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</si>
  <si>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</si>
  <si>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</si>
  <si>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</si>
  <si>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</si>
  <si>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</si>
  <si>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</si>
  <si>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</si>
  <si>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</si>
  <si>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</si>
  <si>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</si>
  <si>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</si>
  <si>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</si>
  <si>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</si>
  <si>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</si>
  <si>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</si>
  <si>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</si>
  <si>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</si>
  <si>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</si>
  <si>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</si>
  <si>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</si>
  <si>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</si>
  <si>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</si>
  <si>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</si>
  <si>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</si>
  <si>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</si>
  <si>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</si>
  <si>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</si>
  <si>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</si>
  <si>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</si>
  <si>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</si>
  <si>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</si>
  <si>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</si>
  <si>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</si>
  <si>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</si>
  <si>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</si>
  <si>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</si>
  <si>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</si>
  <si>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</si>
  <si>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</si>
  <si>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</si>
  <si>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</si>
  <si>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</si>
  <si>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</si>
  <si>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</si>
  <si>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</si>
  <si>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</si>
  <si>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</si>
  <si>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</si>
  <si>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</si>
  <si>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</si>
  <si>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</si>
  <si>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</si>
  <si>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</si>
  <si>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</si>
  <si>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</si>
  <si>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</si>
  <si>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</si>
  <si>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</si>
  <si>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</si>
  <si>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</si>
  <si>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</si>
  <si>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</si>
  <si>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</si>
  <si>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</si>
  <si>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</si>
  <si>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</si>
  <si>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</si>
  <si>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</si>
  <si>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</si>
  <si>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</si>
  <si>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</si>
  <si>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</si>
  <si>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</si>
  <si>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</si>
  <si>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</si>
  <si>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</si>
  <si>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</si>
  <si>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</si>
  <si>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</si>
  <si>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</si>
  <si>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</si>
  <si>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</si>
  <si>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</si>
  <si>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</si>
  <si>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</si>
  <si>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</si>
  <si>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</si>
  <si>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</si>
  <si>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</si>
  <si>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</si>
  <si>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</si>
  <si>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</si>
  <si>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</si>
  <si>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</si>
  <si>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</si>
  <si>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</si>
  <si>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</si>
  <si>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</si>
  <si>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</si>
  <si>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</si>
  <si>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</si>
  <si>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</si>
  <si>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</si>
  <si>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</si>
  <si>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</si>
  <si>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</si>
  <si>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</si>
  <si>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</si>
  <si>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</si>
  <si>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</si>
  <si>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</si>
  <si>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</si>
  <si>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</si>
  <si>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</si>
  <si>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</si>
  <si>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</si>
  <si>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</si>
  <si>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</si>
  <si>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</si>
  <si>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</si>
  <si>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</si>
  <si>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</si>
  <si>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</si>
  <si>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</si>
  <si>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</si>
  <si>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</si>
  <si>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</si>
  <si>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</si>
  <si>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</si>
  <si>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</si>
  <si>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</si>
  <si>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</si>
  <si>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</si>
  <si>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</si>
  <si>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</si>
  <si>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</si>
  <si>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</si>
  <si>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</si>
  <si>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</si>
  <si>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</si>
  <si>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</si>
  <si>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</si>
  <si>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</si>
  <si>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</si>
  <si>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</si>
  <si>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</si>
  <si>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</si>
  <si>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</si>
  <si>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</si>
  <si>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</si>
  <si>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</si>
  <si>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</si>
  <si>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</si>
  <si>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</si>
  <si>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</si>
  <si>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</si>
  <si>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</si>
  <si>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</si>
  <si>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</si>
  <si>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</si>
  <si>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</si>
  <si>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</si>
  <si>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</si>
  <si>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</si>
  <si>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</si>
  <si>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</si>
  <si>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</si>
  <si>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</si>
  <si>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</si>
  <si>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</si>
  <si>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</si>
  <si>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</si>
  <si>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</si>
  <si>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</si>
  <si>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</si>
  <si>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</si>
  <si>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</si>
  <si>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</si>
  <si>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</si>
  <si>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</si>
  <si>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</si>
  <si>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</si>
  <si>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</si>
  <si>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</si>
  <si>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</si>
  <si>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</si>
  <si>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</si>
  <si>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</si>
  <si>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</si>
  <si>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</si>
  <si>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</si>
  <si>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</si>
  <si>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</si>
  <si>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</si>
  <si>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</si>
  <si>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</si>
  <si>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</si>
  <si>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</si>
  <si>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</si>
  <si>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</si>
  <si>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</si>
  <si>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</si>
  <si>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</si>
  <si>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</si>
  <si>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</si>
  <si>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</si>
  <si>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</si>
  <si>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</si>
  <si>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</si>
  <si>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</si>
  <si>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</si>
  <si>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</si>
  <si>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</si>
  <si>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</si>
  <si>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</si>
  <si>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</si>
  <si>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</si>
  <si>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</si>
  <si>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</si>
  <si>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</si>
  <si>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</si>
  <si>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</si>
  <si>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</si>
  <si>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</si>
  <si>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</si>
  <si>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</si>
  <si>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</si>
  <si>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</si>
  <si>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</si>
  <si>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</si>
  <si>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</si>
  <si>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</si>
  <si>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</si>
  <si>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</si>
  <si>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</si>
  <si>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</si>
  <si>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</si>
  <si>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</si>
  <si>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</si>
  <si>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</si>
  <si>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</si>
  <si>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</si>
  <si>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</si>
  <si>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</si>
  <si>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</si>
  <si>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</si>
  <si>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</si>
  <si>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</si>
  <si>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</si>
  <si>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</si>
  <si>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</si>
  <si>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</si>
  <si>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</si>
  <si>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</si>
  <si>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</si>
  <si>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</si>
  <si>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</si>
  <si>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</si>
  <si>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</si>
  <si>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</si>
  <si>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</si>
  <si>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</si>
  <si>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</si>
  <si>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</si>
  <si>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</si>
  <si>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</si>
  <si>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</si>
  <si>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</si>
  <si>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</si>
  <si>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</si>
  <si>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</si>
  <si>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</si>
  <si>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</si>
  <si>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</si>
  <si>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</si>
  <si>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</si>
  <si>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</si>
  <si>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</si>
  <si>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</si>
  <si>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</si>
  <si>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</si>
  <si>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</si>
  <si>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</si>
  <si>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</si>
  <si>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</si>
  <si>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</si>
  <si>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</si>
  <si>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</si>
  <si>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</si>
  <si>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</si>
  <si>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</si>
  <si>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</si>
  <si>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</si>
  <si>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</si>
  <si>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</si>
  <si>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</si>
  <si>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</si>
  <si>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</si>
  <si>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</si>
  <si>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</si>
  <si>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</si>
  <si>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</si>
  <si>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</si>
  <si>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</si>
  <si>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</si>
  <si>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</si>
  <si>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</si>
  <si>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</si>
  <si>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</si>
  <si>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</si>
  <si>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</si>
  <si>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</si>
  <si>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</si>
  <si>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</si>
  <si>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</si>
  <si>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</si>
  <si>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</si>
  <si>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</si>
  <si>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</si>
  <si>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</si>
  <si>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</si>
  <si>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</si>
  <si>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</si>
  <si>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</si>
  <si>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</si>
  <si>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</si>
  <si>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</si>
  <si>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</si>
  <si>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</si>
  <si>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</si>
  <si>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</si>
  <si>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</si>
  <si>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</si>
  <si>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</si>
  <si>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</si>
  <si>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</si>
  <si>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</si>
  <si>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</si>
  <si>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</si>
  <si>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</si>
  <si>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</si>
  <si>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</si>
  <si>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</si>
  <si>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</si>
  <si>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</si>
  <si>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</si>
  <si>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</si>
  <si>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</si>
  <si>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</si>
  <si>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</si>
  <si>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</si>
  <si>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</si>
  <si>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</si>
  <si>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</si>
  <si>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</si>
  <si>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</si>
  <si>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</si>
  <si>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</si>
  <si>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</si>
  <si>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</si>
  <si>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</si>
  <si>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</si>
  <si>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</si>
  <si>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</si>
  <si>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</si>
  <si>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</si>
  <si>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</si>
  <si>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</si>
  <si>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</si>
  <si>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</si>
  <si>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</si>
  <si>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</si>
  <si>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</si>
  <si>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</si>
  <si>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</si>
  <si>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</si>
  <si>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</si>
  <si>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</si>
  <si>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</si>
  <si>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</si>
  <si>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</si>
  <si>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</si>
  <si>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</si>
  <si>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</si>
  <si>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</si>
  <si>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</si>
  <si>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</si>
  <si>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</si>
  <si>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</si>
  <si>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</si>
  <si>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</si>
  <si>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</si>
  <si>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</si>
  <si>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</si>
  <si>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</si>
  <si>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</si>
  <si>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</si>
  <si>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</si>
  <si>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</si>
  <si>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</si>
  <si>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</si>
  <si>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</si>
  <si>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</si>
  <si>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</si>
  <si>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</si>
  <si>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</si>
  <si>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</si>
  <si>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</si>
  <si>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</si>
  <si>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</si>
  <si>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</si>
  <si>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</si>
  <si>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</si>
  <si>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</si>
  <si>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</si>
  <si>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</si>
  <si>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</si>
  <si>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</si>
  <si>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</si>
  <si>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</si>
  <si>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</si>
  <si>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</si>
  <si>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</si>
  <si>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</si>
  <si>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</si>
  <si>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</si>
  <si>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</si>
  <si>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</si>
  <si>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</si>
  <si>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</si>
  <si>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</si>
  <si>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</si>
  <si>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</si>
  <si>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</si>
  <si>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</si>
  <si>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</si>
  <si>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</si>
  <si>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</si>
  <si>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</si>
  <si>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</si>
  <si>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</si>
  <si>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</si>
  <si>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</si>
  <si>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</si>
  <si>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</si>
  <si>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</si>
  <si>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</si>
  <si>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</si>
  <si>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</si>
  <si>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</si>
  <si>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</si>
  <si>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</si>
  <si>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</si>
  <si>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</si>
  <si>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</si>
  <si>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</si>
  <si>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</si>
  <si>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</si>
  <si>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</si>
  <si>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</si>
  <si>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</si>
  <si>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</si>
  <si>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</si>
  <si>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</si>
  <si>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</si>
  <si>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</si>
  <si>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</si>
  <si>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</si>
  <si>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</si>
  <si>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</si>
  <si>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</si>
  <si>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</si>
  <si>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</si>
  <si>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</si>
  <si>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</si>
  <si>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</si>
  <si>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</si>
  <si>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</si>
  <si>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</si>
  <si>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</si>
  <si>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</si>
  <si>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</si>
  <si>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</si>
  <si>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</si>
  <si>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</si>
  <si>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</si>
  <si>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</si>
  <si>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</si>
  <si>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</si>
  <si>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</si>
  <si>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</si>
  <si>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</si>
  <si>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</si>
  <si>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</si>
  <si>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</si>
  <si>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</si>
  <si>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</si>
  <si>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</si>
  <si>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</si>
  <si>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</si>
  <si>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</si>
  <si>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</si>
  <si>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</si>
  <si>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</si>
  <si>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</si>
  <si>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</si>
  <si>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</si>
  <si>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</si>
  <si>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</si>
  <si>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</si>
  <si>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</si>
  <si>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</si>
  <si>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</si>
  <si>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</si>
  <si>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</si>
  <si>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</si>
  <si>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</si>
  <si>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</si>
  <si>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</si>
  <si>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</si>
  <si>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</si>
  <si>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</si>
  <si>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</si>
  <si>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</si>
  <si>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</si>
  <si>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</si>
  <si>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</si>
  <si>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</si>
  <si>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</si>
  <si>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</si>
  <si>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</si>
  <si>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</si>
  <si>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</si>
  <si>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</si>
  <si>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</si>
  <si>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</si>
  <si>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</si>
  <si>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</si>
  <si>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</si>
  <si>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</si>
  <si>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</si>
  <si>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</si>
  <si>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</si>
  <si>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</si>
  <si>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</si>
  <si>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</si>
  <si>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</si>
  <si>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</si>
  <si>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</si>
  <si>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</si>
  <si>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</si>
  <si>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</si>
  <si>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</si>
  <si>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</si>
  <si>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</si>
  <si>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</si>
  <si>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</si>
  <si>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</si>
  <si>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</si>
  <si>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</si>
  <si>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</si>
  <si>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</si>
  <si>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</si>
  <si>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</si>
  <si>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</si>
  <si>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</si>
  <si>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</si>
  <si>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</si>
  <si>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</si>
  <si>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</si>
  <si>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</si>
  <si>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</si>
  <si>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</si>
  <si>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</si>
  <si>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</si>
  <si>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</si>
  <si>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</si>
  <si>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</si>
  <si>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</si>
  <si>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</si>
  <si>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</si>
  <si>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</si>
  <si>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</si>
  <si>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</si>
  <si>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</si>
  <si>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</si>
  <si>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</si>
  <si>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</si>
  <si>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</si>
  <si>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</si>
  <si>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</si>
  <si>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</si>
  <si>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</si>
  <si>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</si>
  <si>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</si>
  <si>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</si>
  <si>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</si>
  <si>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</si>
  <si>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</si>
  <si>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</si>
  <si>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</si>
  <si>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</si>
  <si>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</si>
  <si>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</si>
  <si>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</si>
  <si>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</si>
  <si>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</si>
  <si>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</si>
  <si>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</si>
  <si>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</si>
  <si>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</si>
  <si>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</si>
  <si>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</si>
  <si>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</si>
  <si>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</si>
  <si>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</si>
  <si>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</si>
  <si>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</si>
  <si>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</si>
  <si>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</si>
  <si>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</si>
  <si>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</si>
  <si>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</si>
  <si>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</si>
  <si>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</si>
  <si>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</si>
  <si>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</si>
  <si>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</si>
  <si>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</si>
  <si>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</si>
  <si>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</si>
  <si>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</si>
  <si>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</si>
  <si>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</si>
  <si>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</si>
  <si>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</si>
  <si>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</si>
  <si>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</si>
  <si>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</si>
  <si>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</si>
  <si>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</si>
  <si>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</si>
  <si>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</si>
  <si>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</si>
  <si>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</si>
  <si>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</si>
  <si>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</si>
  <si>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</si>
  <si>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</si>
  <si>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</si>
  <si>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</si>
  <si>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</si>
  <si>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</si>
  <si>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</si>
  <si>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</si>
  <si>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</si>
  <si>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</si>
  <si>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</si>
  <si>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</si>
  <si>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</si>
  <si>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</si>
  <si>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</si>
  <si>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</si>
  <si>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</si>
  <si>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</si>
  <si>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</si>
  <si>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</si>
  <si>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</si>
  <si>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</si>
  <si>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</si>
  <si>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</si>
  <si>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</si>
  <si>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</si>
  <si>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</si>
  <si>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</si>
  <si>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</si>
  <si>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</si>
  <si>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</si>
  <si>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</si>
  <si>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</si>
  <si>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</si>
  <si>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</si>
  <si>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</si>
  <si>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</si>
  <si>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</si>
  <si>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</si>
  <si>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</si>
  <si>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</si>
  <si>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</si>
  <si>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</si>
  <si>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</si>
  <si>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</si>
  <si>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</si>
  <si>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</si>
  <si>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</si>
  <si>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</si>
  <si>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</si>
  <si>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</si>
  <si>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</si>
  <si>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</si>
  <si>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</si>
  <si>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</si>
  <si>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</si>
  <si>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</si>
  <si>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</si>
  <si>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</si>
  <si>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</si>
  <si>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</si>
  <si>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</si>
  <si>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</si>
  <si>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</si>
  <si>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</si>
  <si>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</si>
  <si>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</si>
  <si>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</si>
  <si>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</si>
  <si>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</si>
  <si>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</si>
  <si>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</si>
  <si>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</si>
  <si>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</si>
  <si>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</si>
  <si>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</si>
  <si>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</si>
  <si>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</si>
  <si>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</si>
  <si>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</si>
  <si>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</si>
  <si>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</si>
  <si>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</si>
  <si>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</si>
  <si>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</si>
  <si>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</si>
  <si>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</si>
  <si>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</si>
  <si>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</si>
  <si>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</si>
  <si>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</si>
  <si>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</si>
  <si>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</si>
  <si>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</si>
  <si>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</si>
  <si>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</si>
  <si>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</si>
  <si>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</si>
  <si>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</si>
  <si>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</si>
  <si>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</si>
  <si>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</si>
  <si>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</si>
  <si>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</si>
  <si>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</si>
  <si>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</si>
  <si>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</si>
  <si>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</si>
  <si>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</si>
  <si>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</si>
  <si>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</si>
  <si>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</si>
  <si>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</si>
  <si>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</si>
  <si>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</si>
  <si>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</si>
  <si>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</si>
  <si>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</si>
  <si>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</si>
  <si>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</si>
  <si>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</si>
  <si>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</si>
  <si>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</si>
  <si>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</si>
  <si>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</si>
  <si>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</si>
  <si>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</si>
  <si>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</si>
  <si>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</si>
  <si>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</si>
  <si>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</si>
  <si>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</si>
  <si>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</si>
  <si>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</si>
  <si>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</si>
  <si>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</si>
  <si>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</si>
  <si>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</si>
  <si>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</si>
  <si>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</si>
  <si>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</si>
  <si>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</si>
  <si>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</si>
  <si>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</si>
  <si>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</si>
  <si>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</si>
  <si>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</si>
  <si>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</si>
  <si>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</si>
  <si>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</si>
  <si>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</si>
  <si>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</si>
  <si>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</si>
  <si>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</si>
  <si>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</si>
  <si>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</si>
  <si>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</si>
  <si>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</si>
  <si>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</si>
  <si>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</si>
  <si>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</si>
  <si>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</si>
  <si>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</si>
  <si>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</si>
  <si>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</si>
  <si>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</si>
  <si>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</si>
  <si>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</si>
  <si>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</si>
  <si>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</si>
  <si>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</si>
  <si>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</si>
  <si>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</si>
  <si>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</si>
  <si>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</si>
  <si>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</si>
  <si>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</si>
  <si>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</si>
  <si>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</si>
  <si>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</si>
  <si>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</si>
  <si>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</si>
  <si>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</si>
  <si>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</si>
  <si>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</si>
  <si>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</si>
  <si>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</si>
  <si>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</si>
  <si>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</si>
  <si>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</si>
  <si>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</si>
  <si>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</si>
  <si>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</si>
  <si>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</si>
  <si>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</si>
  <si>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</si>
  <si>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</si>
  <si>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</si>
  <si>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</si>
  <si>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</si>
  <si>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</si>
  <si>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</si>
  <si>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</si>
  <si>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</si>
  <si>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</si>
  <si>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</si>
  <si>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</si>
  <si>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</si>
  <si>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</si>
  <si>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</si>
  <si>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</si>
  <si>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</si>
  <si>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</si>
  <si>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</si>
  <si>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</si>
  <si>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</si>
  <si>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</si>
  <si>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</si>
  <si>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</si>
  <si>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</si>
  <si>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</si>
  <si>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</si>
  <si>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</si>
  <si>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</si>
  <si>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</si>
  <si>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</si>
  <si>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</si>
  <si>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</si>
  <si>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</si>
  <si>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</si>
  <si>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</si>
  <si>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</si>
  <si>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</si>
  <si>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</si>
  <si>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</si>
  <si>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</si>
  <si>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</si>
  <si>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</si>
  <si>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</si>
  <si>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</si>
  <si>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</si>
  <si>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</si>
  <si>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</si>
  <si>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</si>
  <si>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</si>
  <si>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</si>
  <si>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</si>
  <si>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</si>
  <si>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</si>
  <si>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</si>
  <si>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</si>
  <si>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</si>
  <si>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</si>
  <si>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</si>
  <si>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</si>
  <si>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</si>
  <si>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</si>
  <si>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</si>
  <si>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</si>
  <si>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</si>
  <si>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</si>
  <si>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</si>
  <si>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</si>
  <si>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</si>
  <si>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</si>
  <si>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</si>
  <si>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</si>
  <si>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</si>
  <si>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</si>
  <si>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</si>
  <si>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</si>
  <si>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</si>
  <si>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</si>
  <si>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</si>
  <si>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</si>
  <si>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</si>
  <si>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</si>
  <si>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</si>
  <si>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</si>
  <si>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</si>
  <si>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</si>
  <si>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</si>
  <si>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</si>
  <si>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</si>
  <si>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</si>
  <si>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</si>
  <si>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</si>
  <si>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</si>
  <si>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</si>
  <si>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</si>
  <si>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</si>
  <si>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</si>
  <si>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</si>
  <si>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</si>
  <si>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</si>
  <si>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</si>
  <si>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</si>
  <si>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</si>
  <si>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</si>
  <si>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</si>
  <si>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</si>
  <si>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</si>
  <si>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</si>
  <si>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</si>
  <si>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</si>
  <si>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</si>
  <si>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</si>
  <si>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</si>
  <si>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</si>
  <si>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</si>
  <si>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</si>
  <si>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</si>
  <si>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</si>
  <si>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</si>
  <si>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</si>
  <si>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</si>
  <si>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</si>
  <si>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</si>
  <si>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</si>
  <si>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</si>
  <si>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</si>
  <si>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</si>
  <si>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</si>
  <si>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</si>
  <si>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</si>
  <si>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</si>
  <si>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</si>
  <si>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</si>
  <si>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</si>
  <si>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</si>
  <si>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</si>
  <si>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</si>
  <si>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</si>
  <si>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</si>
  <si>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</si>
  <si>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</si>
  <si>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</si>
  <si>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</si>
  <si>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</si>
  <si>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</si>
  <si>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</si>
  <si>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</si>
  <si>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</si>
  <si>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</si>
  <si>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</si>
  <si>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</si>
  <si>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</si>
  <si>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</si>
  <si>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</si>
  <si>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</si>
  <si>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</si>
  <si>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</si>
  <si>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</si>
  <si>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</si>
  <si>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</si>
  <si>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</si>
  <si>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</si>
  <si>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</si>
  <si>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</si>
  <si>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</si>
  <si>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</si>
  <si>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</si>
  <si>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</si>
  <si>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</si>
  <si>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</si>
  <si>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</si>
  <si>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</si>
  <si>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</si>
  <si>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</si>
  <si>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</si>
  <si>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</si>
  <si>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</si>
  <si>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</si>
  <si>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</si>
  <si>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</si>
  <si>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</si>
  <si>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</si>
  <si>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</si>
  <si>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</si>
  <si>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</si>
  <si>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</si>
  <si>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</si>
  <si>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</si>
  <si>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</si>
  <si>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</si>
  <si>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</si>
  <si>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</si>
  <si>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</si>
  <si>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</si>
  <si>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</si>
  <si>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</si>
  <si>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</si>
  <si>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</si>
  <si>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</si>
  <si>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</si>
  <si>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</si>
  <si>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</si>
  <si>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</si>
  <si>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</si>
  <si>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</si>
  <si>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</si>
  <si>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</si>
  <si>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</si>
  <si>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</si>
  <si>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</si>
  <si>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</si>
  <si>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</si>
  <si>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</si>
  <si>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</si>
  <si>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</si>
  <si>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</si>
  <si>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</si>
  <si>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</si>
  <si>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</si>
  <si>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</si>
  <si>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</si>
  <si>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</si>
  <si>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</si>
  <si>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</si>
  <si>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</si>
  <si>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</si>
  <si>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</si>
  <si>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</si>
  <si>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</si>
  <si>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</si>
  <si>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</si>
  <si>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</si>
  <si>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</si>
  <si>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</si>
  <si>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</si>
  <si>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</si>
  <si>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</si>
  <si>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</si>
  <si>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</si>
  <si>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</si>
  <si>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</si>
  <si>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</si>
  <si>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</si>
  <si>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</si>
  <si>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</si>
  <si>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</si>
  <si>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</si>
  <si>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</si>
  <si>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</si>
  <si>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</si>
  <si>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</si>
  <si>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</si>
  <si>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</si>
  <si>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</si>
  <si>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</si>
  <si>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</si>
  <si>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</si>
  <si>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</si>
  <si>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</si>
  <si>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</si>
  <si>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</si>
  <si>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</si>
  <si>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</si>
  <si>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</si>
  <si>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</si>
  <si>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</si>
  <si>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</si>
  <si>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</si>
  <si>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</si>
  <si>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</si>
  <si>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</si>
  <si>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</si>
  <si>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</si>
  <si>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</si>
  <si>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</si>
  <si>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</si>
  <si>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</si>
  <si>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</si>
  <si>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</si>
  <si>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</si>
  <si>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</si>
  <si>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</si>
  <si>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</si>
  <si>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</si>
  <si>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</si>
  <si>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</si>
  <si>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</si>
  <si>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</si>
  <si>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</si>
  <si>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</si>
  <si>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</si>
  <si>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</si>
  <si>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</si>
  <si>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</si>
  <si>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</si>
  <si>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</si>
  <si>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</si>
  <si>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</si>
  <si>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</si>
  <si>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</si>
  <si>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</si>
  <si>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</si>
  <si>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</si>
  <si>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</si>
  <si>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</si>
  <si>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</si>
  <si>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</si>
  <si>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</si>
  <si>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</si>
  <si>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</si>
  <si>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</si>
  <si>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</si>
  <si>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</si>
  <si>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</si>
  <si>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</si>
  <si>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</si>
  <si>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</si>
  <si>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</si>
  <si>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</si>
  <si>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</si>
  <si>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</si>
  <si>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</si>
  <si>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</si>
  <si>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</si>
  <si>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</si>
  <si>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</si>
  <si>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</si>
  <si>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</si>
  <si>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</si>
  <si>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</si>
  <si>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</si>
  <si>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</si>
  <si>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</si>
  <si>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</si>
  <si>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</si>
  <si>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</si>
  <si>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</si>
  <si>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</si>
  <si>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</si>
  <si>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</si>
  <si>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</si>
  <si>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</si>
  <si>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</si>
  <si>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</si>
  <si>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</si>
  <si>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</si>
  <si>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</si>
  <si>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</si>
  <si>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</si>
  <si>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</si>
  <si>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</si>
  <si>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</si>
  <si>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</si>
  <si>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</si>
  <si>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</si>
  <si>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</si>
  <si>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</si>
  <si>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</si>
  <si>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</si>
  <si>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</si>
  <si>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</si>
  <si>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</si>
  <si>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</si>
  <si>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</si>
  <si>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</si>
  <si>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</si>
  <si>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</si>
  <si>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</si>
  <si>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</si>
  <si>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</si>
  <si>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</si>
  <si>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</si>
  <si>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</si>
  <si>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</si>
  <si>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</si>
  <si>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</si>
  <si>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</si>
  <si>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</si>
  <si>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</si>
  <si>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</si>
  <si>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</si>
  <si>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</si>
  <si>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</si>
  <si>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</si>
  <si>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</si>
  <si>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</si>
  <si>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</si>
  <si>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</si>
  <si>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</si>
  <si>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</si>
  <si>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</si>
  <si>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</si>
  <si>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</si>
  <si>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</si>
  <si>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</si>
  <si>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</si>
  <si>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</si>
  <si>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</si>
  <si>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</si>
  <si>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</si>
  <si>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</si>
  <si>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</si>
  <si>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</si>
  <si>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</si>
  <si>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</si>
  <si>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</si>
  <si>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</si>
  <si>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</si>
  <si>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</si>
  <si>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</si>
  <si>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</si>
  <si>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</si>
  <si>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</si>
  <si>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</si>
  <si>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</si>
  <si>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</si>
  <si>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</si>
  <si>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</si>
  <si>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</si>
  <si>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</si>
  <si>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</si>
  <si>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</si>
  <si>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</si>
  <si>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</si>
  <si>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</si>
  <si>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</si>
  <si>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</si>
  <si>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</si>
  <si>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</si>
  <si>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</si>
  <si>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</si>
  <si>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</si>
  <si>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</si>
  <si>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</si>
  <si>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</si>
  <si>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</si>
  <si>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</si>
  <si>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</si>
  <si>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</si>
  <si>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</si>
  <si>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</si>
  <si>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</si>
  <si>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</si>
  <si>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</si>
  <si>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</si>
  <si>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</si>
  <si>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</si>
  <si>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</si>
  <si>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</si>
  <si>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</si>
  <si>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</si>
  <si>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</si>
  <si>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</si>
  <si>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</si>
  <si>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</si>
  <si>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</si>
  <si>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</si>
  <si>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</si>
  <si>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</si>
  <si>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</si>
  <si>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</si>
  <si>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</si>
  <si>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</si>
  <si>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</si>
  <si>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</si>
  <si>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</si>
  <si>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</si>
  <si>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</si>
  <si>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</si>
  <si>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</si>
  <si>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</si>
  <si>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</si>
  <si>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</si>
  <si>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</si>
  <si>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</si>
  <si>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</si>
  <si>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</si>
  <si>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</si>
  <si>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</si>
  <si>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</si>
  <si>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</si>
  <si>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</si>
  <si>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</si>
  <si>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</si>
  <si>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</si>
  <si>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</si>
  <si>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</si>
  <si>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</si>
  <si>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</si>
  <si>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</si>
  <si>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</si>
  <si>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</si>
  <si>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</si>
  <si>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</si>
  <si>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</si>
  <si>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</si>
  <si>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</si>
  <si>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</si>
  <si>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</si>
  <si>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</si>
  <si>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</si>
  <si>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</si>
  <si>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</si>
  <si>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</si>
  <si>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</si>
  <si>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</si>
  <si>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</si>
  <si>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</si>
  <si>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</si>
  <si>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</si>
  <si>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</si>
  <si>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</si>
  <si>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</si>
  <si>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</si>
  <si>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</si>
  <si>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</si>
  <si>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</si>
  <si>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</si>
  <si>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</si>
  <si>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</si>
  <si>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</si>
  <si>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</si>
  <si>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</si>
  <si>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</si>
  <si>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</si>
  <si>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</si>
  <si>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</si>
  <si>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</si>
  <si>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</si>
  <si>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</si>
  <si>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</si>
  <si>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</si>
  <si>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</si>
  <si>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</si>
  <si>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</si>
  <si>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</si>
  <si>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</si>
  <si>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</si>
  <si>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</si>
  <si>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</si>
  <si>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</si>
  <si>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</si>
  <si>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</si>
  <si>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</si>
  <si>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</si>
  <si>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</si>
  <si>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</si>
  <si>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</si>
  <si>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</si>
  <si>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</si>
  <si>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</si>
  <si>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</si>
  <si>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</si>
  <si>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</si>
  <si>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</si>
  <si>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</si>
  <si>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</si>
  <si>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</si>
  <si>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</si>
  <si>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</si>
  <si>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</si>
  <si>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</si>
  <si>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</si>
  <si>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</si>
  <si>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</si>
  <si>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</si>
  <si>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</si>
  <si>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</si>
  <si>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</si>
  <si>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</si>
  <si>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</si>
  <si>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</si>
  <si>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</si>
  <si>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</si>
  <si>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</si>
  <si>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</si>
  <si>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</si>
  <si>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</si>
  <si>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</si>
  <si>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</si>
  <si>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</si>
  <si>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</si>
  <si>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</si>
  <si>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</si>
  <si>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</si>
  <si>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</si>
  <si>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</si>
  <si>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</si>
  <si>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</si>
  <si>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</si>
  <si>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</si>
  <si>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</si>
  <si>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</si>
  <si>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</si>
  <si>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</si>
  <si>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</si>
  <si>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</si>
  <si>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</si>
  <si>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</si>
  <si>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</si>
  <si>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</si>
  <si>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</si>
  <si>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</si>
  <si>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</si>
  <si>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</si>
  <si>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</si>
  <si>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</si>
  <si>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</si>
  <si>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</si>
  <si>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</si>
  <si>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</si>
  <si>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</si>
  <si>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</si>
  <si>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</si>
  <si>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</si>
  <si>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</si>
  <si>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</si>
  <si>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</si>
  <si>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</si>
  <si>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</si>
  <si>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</si>
  <si>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</si>
  <si>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</si>
  <si>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</si>
  <si>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</si>
  <si>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</si>
  <si>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</si>
  <si>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</si>
  <si>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</si>
  <si>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</si>
  <si>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</si>
  <si>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</si>
  <si>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</si>
  <si>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</si>
  <si>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</si>
  <si>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</si>
  <si>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</si>
  <si>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</si>
  <si>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</si>
  <si>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</si>
  <si>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</si>
  <si>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</si>
  <si>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</si>
  <si>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</si>
  <si>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</si>
  <si>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</si>
  <si>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</si>
  <si>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</si>
  <si>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</si>
  <si>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</si>
  <si>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</si>
  <si>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</si>
  <si>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</si>
  <si>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</si>
  <si>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</si>
  <si>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</si>
  <si>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</si>
  <si>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</si>
  <si>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</si>
  <si>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</si>
  <si>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</si>
  <si>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</si>
  <si>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</si>
  <si>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</si>
  <si>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</si>
  <si>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</si>
  <si>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</si>
  <si>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</si>
  <si>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</si>
  <si>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</si>
  <si>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</si>
  <si>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</si>
  <si>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</si>
  <si>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</si>
  <si>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</si>
  <si>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</si>
  <si>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</si>
  <si>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</si>
  <si>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</si>
  <si>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</si>
  <si>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</si>
  <si>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</si>
  <si>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</si>
  <si>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</si>
  <si>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</si>
  <si>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</si>
  <si>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</si>
  <si>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</si>
  <si>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</si>
  <si>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</si>
  <si>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</si>
  <si>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</si>
  <si>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</si>
  <si>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</si>
  <si>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</si>
  <si>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</si>
  <si>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</si>
  <si>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</si>
  <si>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</si>
  <si>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</si>
  <si>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</si>
  <si>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</si>
  <si>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</si>
  <si>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</si>
  <si>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</si>
  <si>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</si>
  <si>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</si>
  <si>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</si>
  <si>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</si>
  <si>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</si>
  <si>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</si>
  <si>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</si>
  <si>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</si>
  <si>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</si>
  <si>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</si>
  <si>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</si>
  <si>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</si>
  <si>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</si>
  <si>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</si>
  <si>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</si>
  <si>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</si>
  <si>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</si>
  <si>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</si>
  <si>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</si>
  <si>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</si>
  <si>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</si>
  <si>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</si>
  <si>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</si>
  <si>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</si>
  <si>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</si>
  <si>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</si>
  <si>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</si>
  <si>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</si>
  <si>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</si>
  <si>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</si>
  <si>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</si>
  <si>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</si>
  <si>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</si>
  <si>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</si>
  <si>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</si>
  <si>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</si>
  <si>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</si>
  <si>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</si>
  <si>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</si>
  <si>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</si>
  <si>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</si>
  <si>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</si>
  <si>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</si>
  <si>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</si>
  <si>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</si>
  <si>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</si>
  <si>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</si>
  <si>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</si>
  <si>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</si>
  <si>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</si>
  <si>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</si>
  <si>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</si>
  <si>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</si>
  <si>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</si>
  <si>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</si>
  <si>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</si>
  <si>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</si>
  <si>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</si>
  <si>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</si>
  <si>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</si>
  <si>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</si>
  <si>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</si>
  <si>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</si>
  <si>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</si>
  <si>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</si>
  <si>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</si>
  <si>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</si>
  <si>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</si>
  <si>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</si>
  <si>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</si>
  <si>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</si>
  <si>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</si>
  <si>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</si>
  <si>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</si>
  <si>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</si>
  <si>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</si>
  <si>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</si>
  <si>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</si>
  <si>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</si>
  <si>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</si>
  <si>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</si>
  <si>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</si>
  <si>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</si>
  <si>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</si>
  <si>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</si>
  <si>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</si>
  <si>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</si>
  <si>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</si>
  <si>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</si>
  <si>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</si>
  <si>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</si>
  <si>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</si>
  <si>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</si>
  <si>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</si>
  <si>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</si>
  <si>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</si>
  <si>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</si>
  <si>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</si>
  <si>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</si>
  <si>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</si>
  <si>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</si>
  <si>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</si>
  <si>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</si>
  <si>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</si>
  <si>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</si>
  <si>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</si>
  <si>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</si>
  <si>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</si>
  <si>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</si>
  <si>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</si>
  <si>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</si>
  <si>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</si>
  <si>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</si>
  <si>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</si>
  <si>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</si>
  <si>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</si>
  <si>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</si>
  <si>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</si>
  <si>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</si>
  <si>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</si>
  <si>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</si>
  <si>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</si>
  <si>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</si>
  <si>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</si>
  <si>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</si>
  <si>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</si>
  <si>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</si>
  <si>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</si>
  <si>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</si>
  <si>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</si>
  <si>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</si>
  <si>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</si>
  <si>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</si>
  <si>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</si>
  <si>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</si>
  <si>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</si>
  <si>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</si>
  <si>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</si>
  <si>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</si>
  <si>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</si>
  <si>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</si>
  <si>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</si>
  <si>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</si>
  <si>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</si>
  <si>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</si>
  <si>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</si>
  <si>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</si>
  <si>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</si>
  <si>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</si>
  <si>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</si>
  <si>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</si>
  <si>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</si>
  <si>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</si>
  <si>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</si>
  <si>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</si>
  <si>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</si>
  <si>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</si>
  <si>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</si>
  <si>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</si>
  <si>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</si>
  <si>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</si>
  <si>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</si>
  <si>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</si>
  <si>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</si>
  <si>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</si>
  <si>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</si>
  <si>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</si>
  <si>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</si>
  <si>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</si>
  <si>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</si>
  <si>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</si>
  <si>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</si>
  <si>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</si>
  <si>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</si>
  <si>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</si>
  <si>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</si>
  <si>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</si>
  <si>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</si>
  <si>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</si>
  <si>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</si>
  <si>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</si>
  <si>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</si>
  <si>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</si>
  <si>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</si>
  <si>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</si>
  <si>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</si>
  <si>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</si>
  <si>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</si>
  <si>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</si>
  <si>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</si>
  <si>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</si>
  <si>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</si>
  <si>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</si>
  <si>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</si>
  <si>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</si>
  <si>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</si>
  <si>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</si>
  <si>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</si>
  <si>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</si>
  <si>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</si>
  <si>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</si>
  <si>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</si>
  <si>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</si>
  <si>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</si>
  <si>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</si>
  <si>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</si>
  <si>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</si>
  <si>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</si>
  <si>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</si>
  <si>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</si>
  <si>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</si>
  <si>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</si>
  <si>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</si>
  <si>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</si>
  <si>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</si>
  <si>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</si>
  <si>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</si>
  <si>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</si>
  <si>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</si>
  <si>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</si>
  <si>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</si>
  <si>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</si>
  <si>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</si>
  <si>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</si>
  <si>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</si>
  <si>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</si>
  <si>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</si>
  <si>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</si>
  <si>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</si>
  <si>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</si>
  <si>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</si>
  <si>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</si>
  <si>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</si>
  <si>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</si>
  <si>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</si>
  <si>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</si>
  <si>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</si>
  <si>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</si>
  <si>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</si>
  <si>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</si>
  <si>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</si>
  <si>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</si>
  <si>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</si>
  <si>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</si>
  <si>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</si>
  <si>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</si>
  <si>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</si>
  <si>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</si>
  <si>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</si>
  <si>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</si>
  <si>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</si>
  <si>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</si>
  <si>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</si>
  <si>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</si>
  <si>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</si>
  <si>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</si>
  <si>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</si>
  <si>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</si>
  <si>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</si>
  <si>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</si>
  <si>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</si>
  <si>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</si>
  <si>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</si>
  <si>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</si>
  <si>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</si>
  <si>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</si>
  <si>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</si>
  <si>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</si>
  <si>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</si>
  <si>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</si>
  <si>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</si>
  <si>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</si>
  <si>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</si>
  <si>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</si>
  <si>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</si>
  <si>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</si>
  <si>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</si>
  <si>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</si>
  <si>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</si>
  <si>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</si>
  <si>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</si>
  <si>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</si>
  <si>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</si>
  <si>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</si>
  <si>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</si>
  <si>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</si>
  <si>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</si>
  <si>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</si>
  <si>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</si>
  <si>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</si>
  <si>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</si>
  <si>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</si>
  <si>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</si>
  <si>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</si>
  <si>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</si>
  <si>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</si>
  <si>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</si>
  <si>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</si>
  <si>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</si>
  <si>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</si>
  <si>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</si>
  <si>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</si>
  <si>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</si>
  <si>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</si>
  <si>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</si>
  <si>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</si>
  <si>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</si>
  <si>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</si>
  <si>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</si>
  <si>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</si>
  <si>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</si>
  <si>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</si>
  <si>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</si>
  <si>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</si>
  <si>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</si>
  <si>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</si>
  <si>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</si>
  <si>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</si>
  <si>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</si>
  <si>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</si>
  <si>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</si>
  <si>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</si>
  <si>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</si>
  <si>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</si>
  <si>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</si>
  <si>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</si>
  <si>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</si>
  <si>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</si>
  <si>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</si>
  <si>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</si>
  <si>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</si>
  <si>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</si>
  <si>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</si>
  <si>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</si>
  <si>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</si>
  <si>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</si>
  <si>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</si>
  <si>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</si>
  <si>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</si>
  <si>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</si>
  <si>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</si>
  <si>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</si>
  <si>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</si>
  <si>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</si>
  <si>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</si>
  <si>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</si>
  <si>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</si>
  <si>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</si>
  <si>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</si>
  <si>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</si>
  <si>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</si>
  <si>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</si>
  <si>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</si>
  <si>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</si>
  <si>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</si>
  <si>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</si>
  <si>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</si>
  <si>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</si>
  <si>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</si>
  <si>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</si>
  <si>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</si>
  <si>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</si>
  <si>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</si>
  <si>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</si>
  <si>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</si>
  <si>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</si>
  <si>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</si>
  <si>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</si>
  <si>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</si>
  <si>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</si>
  <si>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</si>
  <si>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</si>
  <si>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</si>
  <si>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</si>
  <si>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</si>
  <si>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</si>
  <si>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</si>
  <si>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</si>
  <si>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</si>
  <si>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</si>
  <si>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</si>
  <si>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</si>
  <si>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</si>
  <si>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</si>
  <si>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</si>
  <si>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</si>
  <si>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</si>
  <si>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</si>
  <si>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</si>
  <si>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</si>
  <si>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</si>
  <si>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</si>
  <si>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</si>
  <si>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</si>
  <si>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</si>
  <si>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</si>
  <si>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</si>
  <si>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</si>
  <si>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</si>
  <si>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</si>
  <si>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</si>
  <si>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</si>
  <si>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</si>
  <si>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</si>
  <si>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</si>
  <si>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</si>
  <si>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</si>
  <si>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</si>
  <si>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</si>
  <si>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</si>
  <si>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</si>
  <si>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</si>
  <si>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</si>
  <si>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</si>
  <si>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</si>
  <si>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</si>
  <si>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</si>
  <si>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</si>
  <si>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</si>
  <si>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</si>
  <si>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</si>
  <si>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</si>
  <si>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</si>
  <si>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</si>
  <si>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</si>
  <si>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</si>
  <si>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</si>
  <si>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</si>
  <si>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</si>
  <si>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</si>
  <si>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</si>
  <si>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</si>
  <si>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</si>
  <si>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</si>
  <si>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</si>
  <si>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</si>
  <si>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</si>
  <si>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</si>
  <si>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</si>
  <si>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</si>
  <si>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</si>
  <si>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</si>
  <si>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</si>
  <si>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</si>
  <si>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</si>
  <si>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</si>
  <si>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</si>
  <si>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</si>
  <si>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</si>
  <si>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</si>
  <si>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</si>
  <si>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</si>
  <si>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</si>
  <si>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</si>
  <si>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</si>
  <si>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</si>
  <si>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</si>
  <si>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</si>
  <si>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</si>
  <si>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</si>
  <si>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</si>
  <si>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</si>
  <si>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</si>
  <si>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</si>
  <si>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</si>
  <si>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</si>
  <si>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</si>
  <si>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</si>
  <si>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</si>
  <si>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</si>
  <si>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</si>
  <si>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</si>
  <si>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</si>
  <si>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</si>
  <si>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</si>
  <si>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</si>
  <si>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</si>
  <si>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</si>
  <si>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</si>
  <si>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</si>
  <si>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</si>
  <si>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</si>
  <si>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</si>
  <si>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</si>
  <si>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</si>
  <si>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</si>
  <si>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</si>
  <si>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</si>
  <si>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</si>
  <si>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</si>
  <si>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</si>
  <si>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</si>
  <si>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</si>
  <si>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</si>
  <si>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</si>
  <si>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</si>
  <si>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</si>
  <si>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</si>
  <si>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</si>
  <si>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</si>
  <si>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</si>
  <si>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</si>
  <si>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</si>
  <si>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</si>
  <si>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</si>
  <si>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</si>
  <si>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</si>
  <si>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</si>
  <si>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</si>
  <si>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</si>
  <si>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</si>
  <si>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</si>
  <si>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</si>
  <si>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</si>
  <si>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</si>
  <si>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</si>
  <si>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</si>
  <si>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</si>
  <si>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</si>
  <si>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</si>
  <si>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</si>
  <si>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</si>
  <si>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</si>
  <si>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</si>
  <si>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</si>
  <si>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</si>
  <si>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</si>
  <si>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</si>
  <si>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</si>
  <si>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</si>
  <si>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</si>
  <si>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</si>
  <si>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</si>
  <si>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</si>
  <si>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</si>
  <si>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</si>
  <si>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</si>
  <si>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</si>
  <si>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</si>
  <si>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</si>
  <si>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</si>
  <si>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</si>
  <si>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</si>
  <si>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</si>
  <si>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</si>
  <si>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</si>
  <si>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</si>
  <si>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</si>
  <si>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</si>
  <si>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</si>
  <si>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</si>
  <si>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</si>
  <si>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</si>
  <si>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</si>
  <si>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</si>
  <si>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</si>
  <si>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</si>
  <si>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</si>
  <si>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</si>
  <si>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</si>
  <si>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</si>
  <si>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</si>
  <si>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</si>
  <si>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</si>
  <si>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</si>
  <si>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</si>
  <si>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</si>
  <si>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</si>
  <si>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</si>
  <si>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</si>
  <si>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</si>
  <si>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</si>
  <si>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</si>
  <si>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</si>
  <si>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</si>
  <si>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</si>
  <si>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</si>
  <si>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</si>
  <si>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</si>
  <si>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</si>
  <si>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</si>
  <si>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</si>
  <si>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</si>
  <si>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</si>
  <si>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</si>
  <si>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</si>
  <si>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</si>
  <si>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</si>
  <si>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</si>
  <si>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</si>
  <si>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</si>
  <si>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</si>
  <si>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</si>
  <si>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</si>
  <si>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</si>
  <si>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</si>
  <si>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</si>
  <si>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</si>
  <si>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</si>
  <si>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</si>
  <si>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</si>
  <si>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</si>
  <si>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</si>
  <si>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</si>
  <si>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</si>
  <si>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</si>
  <si>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</si>
  <si>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</si>
  <si>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</si>
  <si>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</si>
  <si>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</si>
  <si>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</si>
  <si>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</si>
  <si>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</si>
  <si>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</si>
  <si>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</si>
  <si>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</si>
  <si>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</si>
  <si>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</si>
  <si>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</si>
  <si>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</si>
  <si>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</si>
  <si>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</si>
  <si>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</si>
  <si>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</si>
  <si>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</si>
  <si>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</si>
  <si>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</si>
  <si>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</si>
  <si>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</si>
  <si>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</si>
  <si>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</si>
  <si>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</si>
  <si>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</si>
  <si>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</si>
  <si>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</si>
  <si>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</si>
  <si>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</si>
  <si>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</si>
  <si>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</si>
  <si>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</si>
  <si>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</si>
  <si>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</si>
  <si>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</si>
  <si>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</si>
  <si>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</si>
  <si>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</si>
  <si>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</si>
  <si>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</si>
  <si>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</si>
  <si>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</si>
  <si>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</si>
  <si>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</si>
  <si>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</si>
  <si>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</si>
  <si>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</si>
  <si>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</si>
  <si>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</si>
  <si>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</si>
  <si>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</si>
  <si>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</si>
  <si>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</si>
  <si>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</si>
  <si>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</si>
  <si>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</si>
  <si>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</si>
  <si>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</si>
  <si>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</si>
  <si>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</si>
  <si>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</si>
  <si>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</si>
  <si>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</si>
  <si>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</si>
  <si>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</si>
  <si>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</si>
  <si>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</si>
  <si>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</si>
  <si>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</si>
  <si>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</si>
  <si>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</si>
  <si>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</si>
  <si>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</si>
  <si>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</si>
  <si>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</si>
  <si>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</si>
  <si>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</si>
  <si>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</si>
  <si>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</si>
  <si>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</si>
  <si>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</si>
  <si>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</si>
  <si>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</si>
  <si>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</si>
  <si>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</si>
  <si>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</si>
  <si>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</si>
  <si>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</si>
  <si>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</si>
  <si>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</si>
  <si>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</si>
  <si>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</si>
  <si>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</si>
  <si>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</si>
  <si>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</si>
  <si>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</si>
  <si>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</si>
  <si>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</si>
  <si>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</si>
  <si>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</si>
  <si>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</si>
  <si>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</si>
  <si>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</si>
  <si>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</si>
  <si>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</si>
  <si>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</si>
  <si>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</si>
  <si>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</si>
  <si>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</si>
  <si>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</si>
  <si>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</si>
  <si>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</si>
  <si>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</si>
  <si>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</si>
  <si>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</si>
  <si>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</si>
  <si>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</si>
  <si>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</si>
  <si>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</si>
  <si>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</si>
  <si>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</si>
  <si>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</si>
  <si>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</si>
  <si>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</si>
  <si>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</si>
  <si>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</si>
  <si>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</si>
  <si>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</si>
  <si>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</si>
  <si>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</si>
  <si>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</si>
  <si>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</si>
  <si>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</si>
  <si>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</si>
  <si>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</si>
  <si>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</si>
  <si>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</si>
  <si>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</si>
  <si>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</si>
  <si>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</si>
  <si>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</si>
  <si>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</si>
  <si>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</si>
  <si>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</si>
  <si>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</si>
  <si>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</si>
  <si>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</si>
  <si>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</si>
  <si>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</si>
  <si>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</si>
  <si>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</si>
  <si>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</si>
  <si>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</si>
  <si>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</si>
  <si>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</si>
  <si>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</si>
  <si>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</si>
  <si>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</si>
  <si>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</si>
  <si>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</si>
  <si>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</si>
  <si>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</si>
  <si>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</si>
  <si>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</si>
  <si>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</si>
  <si>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</si>
  <si>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</si>
  <si>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</si>
  <si>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</si>
  <si>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</si>
  <si>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</si>
  <si>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</si>
  <si>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</si>
  <si>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</si>
  <si>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</si>
  <si>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</si>
  <si>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</si>
  <si>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</si>
  <si>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</si>
  <si>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</si>
  <si>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</si>
  <si>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</si>
  <si>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</si>
  <si>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</si>
  <si>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</si>
  <si>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</si>
  <si>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</si>
  <si>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</si>
  <si>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</si>
  <si>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</si>
  <si>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</si>
  <si>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</si>
  <si>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</si>
  <si>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</si>
  <si>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</si>
  <si>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</si>
  <si>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</si>
  <si>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</si>
  <si>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</si>
  <si>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</si>
  <si>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</si>
  <si>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</si>
  <si>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</si>
  <si>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</si>
  <si>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</si>
  <si>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</si>
  <si>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</si>
  <si>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</si>
  <si>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</si>
  <si>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</si>
  <si>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</si>
  <si>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</si>
  <si>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</si>
  <si>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</si>
  <si>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</si>
  <si>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</si>
  <si>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</si>
  <si>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</si>
  <si>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</si>
  <si>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</si>
  <si>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</si>
  <si>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</si>
  <si>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</si>
  <si>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</si>
  <si>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</si>
  <si>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</si>
  <si>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</si>
  <si>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</si>
  <si>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</si>
  <si>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</si>
  <si>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</si>
  <si>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</si>
  <si>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</si>
  <si>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</si>
  <si>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</si>
  <si>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</si>
  <si>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</si>
  <si>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</si>
  <si>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</si>
  <si>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</si>
  <si>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</si>
  <si>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</si>
  <si>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</si>
  <si>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</si>
  <si>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</si>
  <si>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</si>
  <si>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</si>
  <si>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</si>
  <si>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</si>
  <si>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</si>
  <si>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</si>
  <si>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</si>
  <si>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</si>
  <si>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</si>
  <si>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</si>
  <si>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</si>
  <si>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</si>
  <si>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</si>
  <si>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</si>
  <si>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</si>
  <si>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</si>
  <si>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</si>
  <si>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</si>
  <si>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</si>
  <si>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</si>
  <si>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</si>
  <si>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</si>
  <si>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</si>
  <si>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</si>
  <si>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</si>
  <si>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</si>
  <si>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</si>
  <si>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</si>
  <si>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</si>
  <si>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</si>
  <si>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</si>
  <si>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</si>
  <si>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</si>
  <si>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</si>
  <si>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</si>
  <si>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</si>
  <si>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</si>
  <si>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</si>
  <si>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</si>
  <si>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</si>
  <si>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</si>
  <si>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</si>
  <si>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</si>
  <si>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</si>
  <si>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</si>
  <si>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</si>
  <si>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</si>
  <si>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</si>
  <si>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</si>
  <si>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</si>
  <si>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</si>
  <si>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</si>
  <si>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</si>
  <si>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</si>
  <si>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</si>
  <si>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</si>
  <si>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</si>
  <si>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</si>
  <si>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</si>
  <si>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</si>
  <si>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</si>
  <si>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</si>
  <si>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</si>
  <si>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</si>
  <si>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</si>
  <si>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</si>
  <si>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</si>
  <si>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</si>
  <si>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</si>
  <si>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</si>
  <si>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</si>
  <si>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</si>
  <si>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</si>
  <si>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</si>
  <si>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</si>
  <si>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</si>
  <si>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</si>
  <si>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</si>
  <si>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</si>
  <si>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</si>
  <si>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</si>
  <si>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</si>
  <si>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</si>
  <si>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</si>
  <si>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</si>
  <si>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</si>
  <si>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</si>
  <si>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</si>
  <si>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</si>
  <si>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</si>
  <si>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</si>
  <si>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</si>
  <si>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</si>
  <si>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</si>
  <si>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</si>
  <si>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</si>
  <si>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</si>
  <si>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</si>
  <si>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</si>
  <si>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</si>
  <si>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</si>
  <si>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</si>
  <si>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</si>
  <si>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</si>
  <si>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</si>
  <si>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</si>
  <si>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</si>
  <si>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</si>
  <si>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</si>
  <si>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</si>
  <si>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</si>
  <si>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</si>
  <si>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</si>
  <si>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</si>
  <si>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</si>
  <si>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</si>
  <si>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</si>
  <si>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</si>
  <si>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</si>
  <si>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</si>
  <si>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</si>
  <si>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</si>
  <si>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</si>
  <si>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</si>
  <si>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</si>
  <si>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</si>
  <si>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</si>
  <si>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</si>
  <si>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</si>
  <si>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</si>
  <si>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</si>
  <si>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</si>
  <si>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</si>
  <si>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</si>
  <si>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</si>
  <si>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</si>
  <si>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</si>
  <si>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</si>
  <si>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</si>
  <si>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</si>
  <si>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</si>
  <si>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</si>
  <si>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</si>
  <si>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</si>
  <si>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</si>
  <si>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</si>
  <si>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</si>
  <si>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</si>
  <si>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</si>
  <si>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</si>
  <si>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</si>
  <si>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</si>
  <si>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</si>
  <si>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</si>
  <si>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</si>
  <si>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</si>
  <si>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</si>
  <si>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</si>
  <si>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</si>
  <si>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</si>
  <si>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</si>
  <si>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</si>
  <si>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</si>
  <si>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</si>
  <si>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</si>
  <si>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</si>
  <si>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</si>
  <si>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</si>
  <si>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</si>
  <si>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</si>
  <si>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</si>
  <si>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</si>
  <si>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</si>
  <si>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</si>
  <si>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</si>
  <si>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</si>
  <si>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</si>
  <si>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</si>
  <si>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</si>
  <si>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</si>
  <si>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</si>
  <si>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</si>
  <si>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</si>
  <si>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</si>
  <si>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</si>
  <si>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</si>
  <si>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</si>
  <si>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</si>
  <si>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</si>
  <si>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</si>
  <si>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</si>
  <si>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</si>
  <si>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</si>
  <si>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</si>
  <si>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</si>
  <si>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</si>
  <si>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</si>
  <si>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</si>
  <si>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</si>
  <si>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</si>
  <si>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</si>
  <si>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</si>
  <si>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</si>
  <si>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</si>
  <si>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</si>
  <si>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</si>
  <si>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</si>
  <si>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</si>
  <si>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</si>
  <si>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</si>
  <si>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</si>
  <si>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</si>
  <si>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</si>
  <si>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</si>
  <si>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</si>
  <si>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</si>
  <si>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</si>
  <si>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</si>
  <si>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</si>
  <si>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</si>
  <si>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</si>
  <si>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</si>
  <si>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</si>
  <si>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</si>
  <si>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</si>
  <si>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</si>
  <si>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</si>
  <si>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</si>
  <si>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</si>
  <si>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</si>
  <si>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</si>
  <si>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</si>
  <si>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</si>
  <si>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</si>
  <si>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</si>
  <si>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</si>
  <si>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</si>
  <si>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</si>
  <si>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</si>
  <si>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</si>
  <si>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</si>
  <si>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</si>
  <si>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</si>
  <si>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</si>
  <si>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</si>
  <si>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</si>
  <si>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</si>
  <si>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</si>
  <si>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</si>
  <si>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</si>
  <si>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</si>
  <si>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</si>
  <si>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</si>
  <si>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</si>
  <si>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</si>
  <si>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</si>
  <si>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</si>
  <si>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</si>
  <si>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</si>
  <si>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</si>
  <si>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</si>
  <si>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</si>
  <si>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</si>
  <si>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</si>
  <si>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</si>
  <si>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</si>
  <si>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</si>
  <si>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</si>
  <si>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</si>
  <si>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</si>
  <si>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</si>
  <si>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</si>
  <si>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</si>
  <si>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</si>
  <si>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</si>
  <si>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</si>
  <si>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</si>
  <si>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</si>
  <si>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</si>
  <si>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</si>
  <si>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</si>
  <si>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</si>
  <si>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</si>
  <si>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</si>
  <si>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</si>
  <si>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</si>
  <si>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</si>
  <si>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</si>
  <si>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</si>
  <si>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</si>
  <si>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</si>
  <si>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</si>
  <si>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</si>
  <si>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</si>
  <si>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</si>
  <si>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</si>
  <si>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</si>
  <si>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</si>
  <si>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</si>
  <si>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</si>
  <si>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</si>
  <si>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</si>
  <si>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</si>
  <si>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</si>
  <si>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</si>
  <si>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</si>
  <si>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</si>
  <si>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</si>
  <si>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</si>
  <si>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</si>
  <si>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</si>
  <si>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</si>
  <si>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</si>
  <si>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</si>
  <si>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</si>
  <si>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</si>
  <si>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</si>
  <si>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</si>
  <si>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</si>
  <si>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</si>
  <si>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</si>
  <si>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</si>
  <si>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</si>
  <si>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</si>
  <si>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</si>
  <si>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</si>
  <si>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</si>
  <si>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</si>
  <si>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</si>
  <si>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</si>
  <si>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</si>
  <si>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</si>
  <si>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</si>
  <si>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</si>
  <si>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</si>
  <si>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</si>
  <si>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</si>
  <si>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</si>
  <si>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</si>
  <si>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</si>
  <si>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</si>
  <si>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</si>
  <si>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</si>
  <si>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</si>
  <si>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</si>
  <si>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</si>
  <si>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</si>
  <si>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</si>
  <si>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</si>
  <si>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</si>
  <si>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</si>
  <si>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</si>
  <si>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</si>
  <si>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</si>
  <si>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</si>
  <si>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</si>
  <si>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</si>
  <si>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</si>
  <si>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</si>
  <si>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</si>
  <si>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</si>
  <si>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</si>
  <si>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</si>
  <si>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</si>
  <si>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</si>
  <si>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</si>
  <si>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</si>
  <si>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</si>
  <si>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</si>
  <si>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</si>
  <si>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</si>
  <si>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</si>
  <si>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</si>
  <si>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</si>
  <si>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</si>
  <si>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</si>
  <si>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</si>
  <si>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</si>
  <si>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</si>
  <si>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</si>
  <si>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</si>
  <si>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</si>
  <si>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</si>
  <si>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</si>
  <si>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</si>
  <si>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</si>
  <si>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</si>
  <si>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</si>
  <si>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</si>
  <si>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</si>
  <si>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</si>
  <si>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</si>
  <si>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</si>
  <si>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</si>
  <si>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</si>
  <si>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</si>
  <si>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</si>
  <si>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</si>
  <si>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</si>
  <si>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</si>
  <si>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</si>
  <si>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</si>
  <si>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</si>
  <si>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</si>
  <si>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</si>
  <si>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</si>
  <si>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</si>
  <si>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</si>
  <si>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</si>
  <si>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</si>
  <si>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</si>
  <si>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</si>
  <si>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</si>
  <si>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</si>
  <si>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</si>
  <si>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</si>
  <si>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</si>
  <si>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</si>
  <si>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</si>
  <si>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</si>
  <si>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</si>
  <si>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</si>
  <si>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</si>
  <si>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</si>
  <si>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</si>
  <si>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</si>
  <si>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</si>
  <si>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</si>
  <si>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</si>
  <si>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</si>
  <si>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</si>
  <si>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</si>
  <si>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</si>
  <si>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</si>
  <si>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</si>
  <si>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</si>
  <si>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</si>
  <si>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</si>
  <si>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</si>
  <si>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</si>
  <si>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</si>
  <si>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</si>
  <si>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</si>
  <si>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</si>
  <si>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</si>
  <si>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</si>
  <si>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</si>
  <si>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</si>
  <si>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</si>
  <si>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</si>
  <si>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</si>
  <si>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</si>
  <si>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</si>
  <si>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</si>
  <si>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</si>
  <si>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</si>
  <si>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</si>
  <si>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</si>
  <si>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</si>
  <si>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</si>
  <si>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</si>
  <si>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</si>
  <si>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</si>
  <si>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</si>
  <si>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</si>
  <si>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</si>
  <si>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</si>
  <si>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</si>
  <si>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</si>
  <si>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</si>
  <si>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</si>
  <si>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</si>
  <si>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</si>
  <si>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</si>
  <si>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</si>
  <si>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</si>
  <si>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</si>
  <si>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</si>
  <si>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</si>
  <si>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</si>
  <si>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</si>
  <si>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</si>
  <si>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</si>
  <si>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</si>
  <si>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</si>
  <si>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</si>
  <si>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</si>
  <si>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</si>
  <si>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</si>
  <si>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</si>
  <si>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</si>
  <si>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</si>
  <si>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</si>
  <si>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</si>
  <si>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</si>
  <si>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</si>
  <si>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</si>
  <si>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</si>
  <si>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</si>
  <si>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</si>
  <si>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</si>
  <si>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</si>
  <si>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</si>
  <si>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</si>
  <si>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</si>
  <si>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</si>
  <si>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</si>
  <si>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</si>
  <si>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</si>
  <si>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</si>
  <si>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</si>
  <si>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</si>
  <si>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</si>
  <si>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</si>
  <si>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</si>
  <si>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</si>
  <si>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</si>
  <si>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</si>
  <si>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</si>
  <si>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</si>
  <si>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</si>
  <si>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</si>
  <si>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</si>
  <si>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</si>
  <si>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</si>
  <si>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</si>
  <si>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</si>
  <si>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</si>
  <si>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</si>
  <si>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</si>
  <si>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</si>
  <si>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</si>
  <si>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</si>
  <si>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</si>
  <si>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</si>
  <si>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</si>
  <si>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</si>
  <si>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</si>
  <si>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</si>
  <si>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</si>
  <si>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</si>
  <si>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</si>
  <si>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</si>
  <si>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</si>
  <si>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</si>
  <si>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</si>
  <si>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</si>
  <si>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</si>
  <si>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</si>
  <si>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</si>
  <si>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</si>
  <si>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</si>
  <si>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</si>
  <si>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</si>
  <si>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</si>
  <si>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</si>
  <si>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</si>
  <si>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</si>
  <si>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</si>
  <si>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</si>
  <si>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</si>
  <si>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</si>
  <si>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</si>
  <si>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</si>
  <si>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</si>
  <si>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</si>
  <si>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</si>
  <si>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</si>
  <si>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</si>
  <si>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</si>
  <si>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</si>
  <si>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</si>
  <si>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</si>
  <si>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</si>
  <si>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</si>
  <si>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</si>
  <si>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</si>
  <si>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</si>
  <si>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</si>
  <si>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</si>
  <si>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</si>
  <si>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</si>
  <si>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</si>
  <si>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</si>
  <si>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</si>
  <si>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</si>
  <si>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</si>
  <si>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</si>
  <si>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</si>
  <si>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</si>
  <si>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</si>
  <si>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</si>
  <si>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</si>
  <si>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</si>
  <si>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</si>
  <si>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</si>
  <si>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</si>
  <si>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</si>
  <si>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</si>
  <si>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</si>
  <si>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</si>
  <si>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</si>
  <si>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</si>
  <si>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</si>
  <si>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</si>
  <si>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</si>
  <si>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</si>
  <si>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</si>
  <si>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</si>
  <si>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</si>
  <si>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</si>
  <si>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</si>
  <si>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</si>
  <si>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</si>
  <si>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</si>
  <si>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</si>
  <si>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</si>
  <si>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</si>
  <si>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</si>
  <si>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</si>
  <si>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</si>
  <si>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</si>
  <si>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</si>
  <si>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</si>
  <si>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</si>
  <si>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</si>
  <si>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</si>
  <si>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</si>
  <si>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</si>
  <si>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</si>
  <si>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</si>
  <si>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</si>
  <si>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</si>
  <si>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</si>
  <si>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</si>
  <si>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</si>
  <si>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</si>
  <si>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</si>
  <si>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</si>
  <si>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</si>
  <si>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</si>
  <si>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</si>
  <si>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</si>
  <si>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</si>
  <si>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</si>
  <si>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</si>
  <si>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</si>
  <si>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</si>
  <si>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</si>
  <si>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</si>
  <si>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</si>
  <si>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</si>
  <si>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</si>
  <si>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</si>
  <si>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</si>
  <si>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</si>
  <si>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</si>
  <si>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</si>
  <si>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</si>
  <si>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</si>
  <si>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</si>
  <si>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</si>
  <si>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</si>
  <si>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</si>
  <si>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</si>
  <si>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</si>
  <si>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</si>
  <si>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</si>
  <si>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</si>
  <si>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</si>
  <si>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</si>
  <si>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</si>
  <si>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</si>
  <si>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</si>
  <si>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</si>
  <si>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</si>
  <si>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</si>
  <si>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</si>
  <si>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</si>
  <si>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</si>
  <si>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</si>
  <si>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</si>
  <si>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</si>
  <si>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</si>
  <si>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</si>
  <si>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</si>
  <si>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</si>
  <si>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</si>
  <si>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</si>
  <si>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</si>
  <si>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</si>
  <si>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</si>
  <si>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</si>
  <si>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</si>
  <si>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</si>
  <si>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</si>
  <si>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</si>
  <si>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</si>
  <si>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</si>
  <si>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</si>
  <si>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</si>
  <si>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</si>
  <si>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</si>
  <si>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</si>
  <si>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</si>
  <si>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</si>
  <si>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</si>
  <si>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</si>
  <si>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</si>
  <si>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</si>
  <si>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</si>
  <si>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</si>
  <si>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</si>
  <si>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</si>
  <si>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</si>
  <si>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</si>
  <si>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</si>
  <si>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</si>
  <si>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</si>
  <si>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</si>
  <si>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</si>
  <si>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</si>
  <si>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</si>
  <si>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</si>
  <si>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</si>
  <si>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</si>
  <si>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</si>
  <si>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</si>
  <si>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</si>
  <si>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</si>
  <si>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</si>
  <si>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</si>
  <si>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</si>
  <si>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</si>
  <si>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</si>
  <si>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</si>
  <si>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</si>
  <si>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</si>
  <si>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</si>
  <si>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</si>
  <si>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</si>
  <si>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</si>
  <si>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</si>
  <si>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</si>
  <si>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</si>
  <si>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</si>
  <si>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</si>
  <si>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</si>
  <si>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</si>
  <si>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</si>
  <si>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</si>
  <si>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</si>
  <si>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</si>
  <si>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</si>
  <si>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</si>
  <si>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</si>
  <si>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</si>
  <si>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</si>
  <si>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</si>
  <si>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</si>
  <si>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</si>
  <si>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</si>
  <si>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</si>
  <si>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</si>
  <si>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</si>
  <si>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</si>
  <si>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</si>
  <si>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</si>
  <si>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</si>
  <si>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</si>
  <si>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</si>
  <si>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</si>
  <si>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</si>
  <si>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</si>
  <si>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</si>
  <si>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</si>
  <si>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</si>
  <si>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</si>
  <si>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</si>
  <si>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</si>
  <si>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</si>
  <si>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</si>
  <si>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</si>
  <si>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</si>
  <si>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</si>
  <si>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</si>
  <si>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</si>
  <si>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</si>
  <si>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</si>
  <si>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</si>
  <si>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</si>
  <si>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</si>
  <si>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</si>
  <si>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</si>
  <si>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</si>
  <si>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</si>
  <si>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</si>
  <si>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</si>
  <si>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</si>
  <si>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</si>
  <si>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</si>
  <si>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</si>
  <si>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</si>
  <si>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</si>
  <si>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</si>
  <si>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</si>
  <si>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</si>
  <si>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</si>
  <si>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</si>
  <si>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</si>
  <si>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</si>
  <si>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</si>
  <si>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</si>
  <si>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</si>
  <si>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</si>
  <si>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</si>
  <si>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</si>
  <si>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</si>
  <si>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</si>
  <si>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</si>
  <si>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</si>
  <si>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</si>
  <si>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</si>
  <si>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</si>
  <si>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</si>
  <si>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</si>
  <si>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</si>
  <si>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</si>
  <si>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</si>
  <si>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</si>
  <si>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</si>
  <si>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</si>
  <si>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</si>
  <si>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</si>
  <si>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</si>
  <si>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</si>
  <si>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</si>
  <si>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</si>
  <si>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</si>
  <si>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</si>
  <si>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</si>
  <si>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</si>
  <si>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</si>
  <si>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</si>
  <si>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</si>
  <si>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</si>
  <si>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</si>
  <si>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</si>
  <si>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</si>
  <si>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</si>
  <si>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</si>
  <si>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</si>
  <si>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</si>
  <si>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</si>
  <si>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</si>
  <si>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</si>
  <si>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</si>
  <si>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</si>
  <si>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</si>
  <si>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</si>
  <si>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</si>
  <si>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</si>
  <si>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</si>
  <si>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</si>
  <si>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</si>
  <si>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</si>
  <si>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</si>
  <si>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</si>
  <si>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</si>
  <si>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</si>
  <si>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</si>
  <si>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</si>
  <si>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</si>
  <si>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</si>
  <si>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</si>
  <si>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</si>
  <si>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</si>
  <si>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</si>
  <si>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</si>
  <si>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</si>
  <si>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</si>
  <si>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</si>
  <si>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</si>
  <si>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</si>
  <si>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</si>
  <si>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</si>
  <si>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</si>
  <si>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</si>
  <si>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</si>
  <si>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</si>
  <si>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</si>
  <si>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</si>
  <si>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</si>
  <si>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</si>
  <si>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</si>
  <si>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</si>
  <si>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</si>
  <si>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</si>
  <si>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</si>
  <si>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</si>
  <si>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</si>
  <si>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</si>
  <si>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</si>
  <si>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</si>
  <si>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</si>
  <si>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</si>
  <si>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</si>
  <si>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</si>
  <si>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</si>
  <si>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</si>
  <si>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</si>
  <si>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</si>
  <si>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</si>
  <si>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</si>
  <si>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</si>
  <si>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</si>
  <si>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</si>
  <si>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</si>
  <si>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</si>
  <si>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</si>
  <si>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</si>
  <si>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</si>
  <si>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</si>
  <si>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</si>
  <si>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</si>
  <si>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</si>
  <si>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</si>
  <si>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</si>
  <si>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</si>
  <si>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</si>
  <si>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</si>
  <si>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</si>
  <si>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</si>
  <si>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</si>
  <si>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</si>
  <si>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</si>
  <si>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</si>
  <si>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</si>
  <si>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</si>
  <si>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</si>
  <si>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</si>
  <si>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</si>
  <si>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</si>
  <si>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</si>
  <si>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</si>
  <si>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</si>
  <si>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</si>
  <si>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</si>
  <si>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</si>
  <si>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</si>
  <si>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</si>
  <si>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</si>
  <si>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</si>
  <si>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</si>
  <si>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</si>
  <si>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</si>
  <si>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</si>
  <si>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</si>
  <si>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</si>
  <si>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</si>
  <si>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</si>
  <si>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</si>
  <si>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</si>
  <si>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</si>
  <si>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</si>
  <si>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</si>
  <si>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</si>
  <si>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</si>
  <si>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</si>
  <si>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</si>
  <si>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</si>
  <si>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</si>
  <si>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</si>
  <si>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</si>
  <si>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</si>
  <si>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</si>
  <si>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</si>
  <si>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</si>
  <si>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</si>
  <si>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</si>
  <si>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</si>
  <si>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</si>
  <si>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</si>
  <si>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</si>
  <si>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</si>
  <si>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</si>
  <si>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</si>
  <si>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</si>
  <si>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</si>
  <si>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</si>
  <si>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</si>
  <si>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</si>
  <si>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</si>
  <si>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</si>
  <si>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</si>
  <si>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</si>
  <si>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</si>
  <si>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</si>
  <si>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</si>
  <si>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</si>
  <si>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</si>
  <si>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</si>
  <si>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</si>
  <si>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</si>
  <si>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</si>
  <si>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</si>
  <si>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</si>
  <si>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</si>
  <si>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</si>
  <si>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</si>
  <si>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</si>
  <si>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</si>
  <si>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</si>
  <si>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</si>
  <si>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</si>
  <si>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</si>
  <si>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</si>
  <si>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</si>
  <si>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</si>
  <si>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</si>
  <si>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</si>
  <si>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</si>
  <si>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</si>
  <si>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</si>
  <si>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</si>
  <si>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</si>
  <si>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</si>
  <si>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</si>
  <si>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</si>
  <si>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</si>
  <si>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</si>
  <si>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</si>
  <si>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</si>
  <si>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</si>
  <si>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</si>
  <si>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</si>
  <si>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</si>
  <si>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</si>
  <si>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</si>
  <si>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</si>
  <si>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</si>
  <si>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</si>
  <si>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</si>
  <si>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</si>
  <si>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</si>
  <si>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</si>
  <si>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</si>
  <si>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</si>
  <si>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</si>
  <si>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</si>
  <si>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</si>
  <si>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</si>
  <si>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</si>
  <si>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</si>
  <si>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</si>
  <si>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</si>
  <si>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</si>
  <si>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</si>
  <si>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</si>
  <si>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</si>
  <si>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</si>
  <si>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</si>
  <si>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</si>
  <si>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</si>
  <si>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</si>
  <si>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</si>
  <si>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</si>
  <si>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</si>
  <si>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</si>
  <si>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</si>
  <si>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</si>
  <si>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</si>
  <si>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</si>
  <si>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</si>
  <si>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</si>
  <si>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</si>
  <si>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</si>
  <si>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</si>
  <si>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</si>
  <si>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</si>
  <si>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</si>
  <si>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</si>
  <si>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</si>
  <si>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</si>
  <si>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</si>
  <si>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</si>
  <si>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</si>
  <si>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</si>
  <si>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</si>
  <si>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</si>
  <si>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</si>
  <si>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</si>
  <si>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</si>
  <si>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</si>
  <si>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</si>
  <si>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</si>
  <si>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</si>
  <si>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</si>
  <si>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</si>
  <si>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</si>
  <si>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</si>
  <si>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</si>
  <si>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</si>
  <si>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</si>
  <si>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</si>
  <si>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</si>
  <si>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</si>
  <si>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</si>
  <si>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</si>
  <si>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</si>
  <si>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</si>
  <si>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</si>
  <si>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</si>
  <si>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</si>
  <si>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</si>
  <si>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</si>
  <si>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</si>
  <si>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</si>
  <si>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</si>
  <si>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</si>
  <si>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</si>
  <si>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</si>
  <si>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</si>
  <si>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</si>
  <si>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</si>
  <si>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</si>
  <si>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</si>
  <si>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</si>
  <si>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</si>
  <si>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</si>
  <si>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</si>
  <si>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</si>
  <si>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</si>
  <si>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</si>
  <si>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</si>
  <si>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</si>
  <si>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</si>
  <si>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</si>
  <si>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</si>
  <si>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</si>
  <si>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</si>
  <si>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</si>
  <si>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</si>
  <si>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</si>
  <si>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</si>
  <si>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</si>
  <si>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</si>
  <si>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</si>
  <si>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</si>
  <si>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</si>
  <si>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</si>
  <si>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</si>
  <si>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</si>
  <si>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</si>
  <si>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</si>
  <si>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</si>
  <si>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</si>
  <si>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</si>
  <si>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</si>
  <si>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</si>
  <si>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</si>
  <si>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</si>
  <si>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</si>
  <si>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</si>
  <si>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</si>
  <si>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</si>
  <si>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</si>
  <si>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</si>
  <si>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</si>
  <si>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</si>
  <si>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</si>
  <si>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</si>
  <si>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</si>
  <si>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</si>
  <si>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</si>
  <si>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</si>
  <si>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</si>
  <si>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</si>
  <si>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</si>
  <si>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</si>
  <si>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</si>
  <si>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</si>
  <si>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</si>
  <si>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</si>
  <si>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</si>
  <si>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</si>
  <si>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</si>
  <si>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</si>
  <si>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</si>
  <si>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</si>
  <si>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</si>
  <si>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</si>
  <si>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</si>
  <si>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</si>
  <si>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</si>
  <si>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</si>
  <si>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</si>
  <si>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</si>
  <si>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</si>
  <si>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</si>
  <si>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</si>
  <si>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</si>
  <si>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</si>
  <si>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</si>
  <si>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</si>
  <si>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</si>
  <si>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</si>
  <si>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</si>
  <si>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</si>
  <si>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</si>
  <si>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</si>
  <si>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</si>
  <si>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</si>
  <si>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</si>
  <si>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</si>
  <si>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</si>
  <si>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</si>
  <si>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</si>
  <si>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</si>
  <si>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</si>
  <si>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</si>
  <si>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</si>
  <si>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</si>
  <si>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</si>
  <si>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</si>
  <si>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</si>
  <si>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</si>
  <si>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</si>
  <si>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</si>
  <si>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</si>
  <si>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</si>
  <si>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</si>
  <si>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</si>
  <si>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</si>
  <si>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</si>
  <si>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</si>
  <si>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</si>
  <si>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</si>
  <si>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</si>
  <si>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</si>
  <si>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</si>
  <si>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</si>
  <si>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</si>
  <si>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</si>
  <si>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</si>
  <si>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</si>
  <si>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</si>
  <si>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</si>
  <si>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</si>
  <si>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</si>
  <si>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</si>
  <si>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</si>
  <si>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</si>
  <si>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</si>
  <si>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</si>
  <si>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</si>
  <si>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</si>
  <si>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</si>
  <si>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</si>
  <si>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</si>
  <si>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</si>
  <si>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</si>
  <si>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</si>
  <si>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</si>
  <si>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</si>
  <si>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</si>
  <si>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</si>
  <si>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</si>
  <si>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</si>
  <si>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</si>
  <si>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</si>
  <si>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</si>
  <si>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</si>
  <si>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</si>
  <si>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</si>
  <si>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</si>
  <si>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</si>
  <si>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</si>
  <si>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</si>
  <si>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</si>
  <si>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</si>
  <si>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</si>
  <si>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</si>
  <si>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</si>
  <si>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</si>
  <si>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</si>
  <si>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</si>
  <si>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</si>
  <si>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</si>
  <si>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</si>
  <si>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</si>
  <si>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</si>
  <si>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</si>
  <si>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</si>
  <si>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</si>
  <si>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</si>
  <si>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</si>
  <si>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</si>
  <si>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</si>
  <si>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</si>
  <si>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</si>
  <si>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</si>
  <si>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</si>
  <si>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</si>
  <si>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</si>
  <si>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</si>
  <si>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</si>
  <si>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</si>
  <si>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</si>
  <si>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</si>
  <si>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</si>
  <si>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</si>
  <si>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</si>
  <si>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</si>
  <si>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</si>
  <si>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</si>
  <si>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</si>
  <si>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</si>
  <si>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</si>
  <si>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</si>
  <si>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</si>
  <si>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</si>
  <si>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</si>
  <si>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</si>
  <si>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</si>
  <si>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</si>
  <si>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</si>
  <si>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</si>
  <si>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</si>
  <si>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</si>
  <si>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</si>
  <si>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</si>
  <si>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</si>
  <si>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</si>
  <si>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</si>
  <si>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</si>
  <si>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</si>
  <si>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</si>
  <si>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</si>
  <si>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</si>
  <si>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</si>
  <si>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</si>
  <si>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</si>
  <si>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</si>
  <si>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</si>
  <si>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</si>
  <si>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</si>
  <si>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</si>
  <si>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</si>
  <si>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</si>
  <si>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</si>
  <si>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</si>
  <si>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</si>
  <si>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</si>
  <si>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</si>
  <si>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</si>
  <si>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</si>
  <si>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</si>
  <si>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</si>
  <si>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</si>
  <si>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</si>
  <si>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</si>
  <si>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</si>
  <si>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</si>
  <si>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</si>
  <si>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</si>
  <si>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</si>
  <si>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</si>
  <si>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</si>
  <si>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</si>
  <si>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</si>
  <si>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</si>
  <si>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</si>
  <si>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</si>
  <si>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</si>
  <si>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</si>
  <si>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</si>
  <si>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</si>
  <si>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</si>
  <si>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</si>
  <si>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</si>
  <si>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</si>
  <si>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</si>
  <si>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</si>
  <si>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</si>
  <si>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</si>
  <si>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</si>
  <si>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</si>
  <si>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</si>
  <si>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</si>
  <si>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</si>
  <si>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</si>
  <si>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</si>
  <si>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</si>
  <si>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</si>
  <si>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</si>
  <si>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</si>
  <si>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</si>
  <si>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</si>
  <si>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</si>
  <si>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</si>
  <si>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</si>
  <si>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</si>
  <si>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</si>
  <si>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</si>
  <si>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</si>
  <si>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</si>
  <si>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</si>
  <si>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</si>
  <si>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</si>
  <si>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</si>
  <si>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</si>
  <si>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</si>
  <si>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</si>
  <si>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</si>
  <si>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</si>
  <si>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</si>
  <si>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</si>
  <si>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</si>
  <si>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</si>
  <si>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</si>
  <si>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</si>
  <si>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</si>
  <si>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</si>
  <si>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</si>
  <si>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</si>
  <si>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</si>
  <si>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</si>
  <si>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</si>
  <si>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</si>
  <si>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</si>
  <si>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</si>
  <si>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</si>
  <si>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</si>
  <si>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</si>
  <si>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</si>
  <si>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</si>
  <si>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</si>
  <si>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</si>
  <si>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</si>
  <si>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</si>
  <si>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</si>
  <si>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</si>
  <si>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</si>
  <si>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</si>
  <si>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</si>
  <si>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</si>
  <si>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</si>
  <si>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</si>
  <si>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</si>
  <si>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</si>
  <si>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</si>
  <si>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</si>
  <si>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</si>
  <si>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</si>
  <si>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</si>
  <si>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</si>
  <si>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</si>
  <si>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</si>
  <si>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</si>
  <si>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</si>
  <si>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</si>
  <si>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</si>
  <si>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</si>
  <si>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</si>
  <si>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</si>
  <si>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</si>
  <si>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</si>
  <si>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</si>
  <si>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</si>
  <si>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</si>
  <si>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</si>
  <si>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</si>
  <si>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</si>
  <si>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</si>
  <si>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</si>
  <si>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</si>
  <si>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</si>
  <si>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</si>
  <si>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</si>
  <si>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</si>
  <si>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</si>
  <si>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</si>
  <si>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</si>
  <si>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</si>
  <si>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</si>
  <si>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</si>
  <si>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</si>
  <si>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</si>
  <si>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</si>
  <si>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</si>
  <si>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</si>
  <si>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</si>
  <si>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</si>
  <si>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</si>
  <si>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</si>
  <si>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</si>
  <si>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</si>
  <si>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</si>
  <si>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</si>
  <si>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</si>
  <si>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</si>
  <si>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</si>
  <si>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</si>
  <si>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</si>
  <si>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</si>
  <si>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</si>
  <si>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</si>
  <si>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</si>
  <si>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</si>
  <si>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</si>
  <si>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</si>
  <si>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</si>
  <si>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</si>
  <si>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</si>
  <si>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</si>
  <si>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</si>
  <si>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</si>
  <si>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</si>
  <si>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</si>
  <si>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</si>
  <si>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</si>
  <si>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</si>
  <si>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</si>
  <si>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</si>
  <si>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</si>
  <si>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</si>
  <si>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</si>
  <si>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</si>
  <si>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</si>
  <si>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</si>
  <si>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</si>
  <si>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</si>
  <si>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</si>
  <si>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</si>
  <si>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</si>
  <si>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</si>
  <si>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</si>
  <si>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</si>
  <si>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</si>
  <si>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</si>
  <si>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</si>
  <si>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</si>
  <si>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</si>
  <si>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</si>
  <si>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</si>
  <si>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</si>
  <si>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</si>
  <si>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</si>
  <si>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</si>
  <si>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</si>
  <si>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</si>
  <si>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</si>
  <si>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</si>
  <si>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</si>
  <si>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</si>
  <si>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</si>
  <si>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</si>
  <si>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</si>
  <si>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</si>
  <si>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</si>
  <si>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</si>
  <si>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</si>
  <si>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</si>
  <si>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</si>
  <si>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</si>
  <si>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</si>
  <si>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</si>
  <si>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</si>
  <si>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</si>
  <si>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</si>
  <si>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</si>
  <si>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</si>
  <si>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</si>
  <si>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</si>
  <si>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</si>
  <si>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</si>
  <si>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</si>
  <si>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</si>
  <si>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</si>
  <si>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</si>
  <si>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</si>
  <si>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</si>
  <si>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</si>
  <si>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</si>
  <si>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</si>
  <si>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</si>
  <si>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</si>
  <si>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</si>
  <si>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</si>
  <si>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</si>
  <si>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</si>
  <si>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</si>
  <si>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</si>
  <si>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</si>
  <si>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</si>
  <si>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</si>
  <si>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</si>
  <si>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</si>
  <si>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</si>
  <si>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</si>
  <si>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</si>
  <si>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</si>
  <si>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</si>
  <si>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</si>
  <si>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</si>
  <si>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</si>
  <si>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</si>
  <si>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</si>
  <si>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</si>
  <si>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</si>
  <si>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</si>
  <si>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</si>
  <si>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</si>
  <si>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</si>
  <si>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</si>
  <si>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</si>
  <si>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</si>
  <si>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</si>
  <si>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</si>
  <si>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</si>
  <si>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</si>
  <si>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</si>
  <si>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</si>
  <si>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</si>
  <si>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</si>
  <si>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</si>
  <si>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</si>
  <si>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</si>
  <si>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</si>
  <si>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</si>
  <si>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</si>
  <si>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</si>
  <si>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</si>
  <si>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</si>
  <si>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</si>
  <si>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</si>
  <si>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</si>
  <si>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</si>
  <si>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</si>
  <si>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</si>
  <si>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</si>
  <si>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</si>
  <si>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</si>
  <si>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</si>
  <si>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</si>
  <si>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</si>
  <si>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</si>
  <si>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</si>
  <si>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</si>
  <si>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</si>
  <si>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</si>
  <si>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</si>
  <si>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</si>
  <si>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</si>
  <si>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</si>
  <si>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</si>
  <si>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</si>
  <si>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</si>
  <si>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</si>
  <si>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</si>
  <si>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</si>
  <si>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</si>
  <si>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</si>
  <si>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</si>
  <si>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</si>
  <si>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</si>
  <si>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</si>
  <si>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</si>
  <si>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</si>
  <si>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</si>
  <si>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</si>
  <si>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</si>
  <si>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</si>
  <si>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</si>
  <si>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</si>
  <si>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</si>
  <si>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</si>
  <si>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</si>
  <si>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</si>
  <si>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</si>
  <si>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</si>
  <si>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</si>
  <si>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</si>
  <si>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</si>
  <si>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</si>
  <si>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</si>
  <si>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</si>
  <si>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</si>
  <si>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</si>
  <si>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</si>
  <si>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</si>
  <si>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</si>
  <si>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</si>
  <si>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</si>
  <si>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</si>
  <si>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</si>
  <si>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</si>
  <si>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</si>
  <si>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</si>
  <si>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</si>
  <si>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</si>
  <si>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</si>
  <si>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</si>
  <si>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</si>
  <si>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</si>
  <si>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</si>
  <si>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</si>
  <si>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</si>
  <si>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</si>
  <si>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</si>
  <si>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</si>
  <si>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</si>
  <si>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</si>
  <si>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</si>
  <si>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</si>
  <si>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</si>
  <si>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</si>
  <si>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</si>
  <si>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</si>
  <si>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</si>
  <si>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</si>
  <si>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</si>
  <si>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</si>
  <si>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</si>
  <si>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</si>
  <si>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</si>
  <si>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</si>
  <si>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</si>
  <si>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</si>
  <si>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</si>
  <si>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</si>
  <si>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</si>
  <si>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</si>
  <si>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</si>
  <si>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</si>
  <si>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</si>
  <si>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</si>
  <si>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</si>
  <si>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</si>
  <si>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</si>
  <si>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</si>
  <si>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</si>
  <si>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</si>
  <si>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</si>
  <si>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</si>
  <si>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</si>
  <si>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</si>
  <si>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</si>
  <si>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</si>
  <si>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</si>
  <si>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</si>
  <si>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</si>
  <si>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</si>
  <si>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</si>
  <si>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</si>
  <si>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</si>
  <si>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</si>
  <si>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</si>
  <si>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</si>
  <si>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</si>
  <si>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</si>
  <si>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</si>
  <si>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</si>
  <si>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</si>
  <si>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</si>
  <si>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</si>
  <si>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</si>
  <si>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</si>
  <si>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</si>
  <si>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</si>
  <si>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</si>
  <si>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</si>
  <si>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</si>
  <si>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</si>
  <si>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</si>
  <si>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</si>
  <si>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</si>
  <si>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</si>
  <si>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</si>
  <si>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</si>
  <si>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</si>
  <si>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</si>
  <si>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</si>
  <si>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</si>
  <si>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</si>
  <si>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</si>
  <si>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</si>
  <si>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</si>
  <si>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</si>
  <si>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</si>
  <si>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</si>
  <si>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</si>
  <si>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</si>
  <si>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</si>
  <si>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</si>
  <si>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</si>
  <si>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</si>
  <si>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</si>
  <si>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</si>
  <si>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</si>
  <si>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</si>
  <si>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</si>
  <si>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</si>
  <si>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</si>
  <si>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</si>
  <si>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</si>
  <si>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</si>
  <si>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</si>
  <si>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</si>
  <si>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</si>
  <si>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</si>
  <si>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</si>
  <si>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</si>
  <si>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</si>
  <si>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</si>
  <si>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</si>
  <si>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</si>
  <si>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</si>
  <si>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</si>
  <si>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</si>
  <si>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</si>
  <si>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</si>
  <si>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</si>
  <si>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</si>
  <si>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</si>
  <si>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</si>
  <si>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</si>
  <si>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</si>
  <si>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</si>
  <si>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</si>
  <si>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</si>
  <si>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</si>
  <si>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</si>
  <si>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</si>
  <si>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</si>
  <si>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</si>
  <si>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</si>
  <si>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</si>
  <si>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</si>
  <si>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</si>
  <si>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</si>
  <si>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</si>
  <si>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</si>
  <si>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</si>
  <si>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</si>
  <si>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</si>
  <si>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</si>
  <si>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</si>
  <si>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</si>
  <si>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</si>
  <si>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</si>
  <si>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</si>
  <si>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</si>
  <si>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</si>
  <si>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</si>
  <si>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</si>
  <si>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</si>
  <si>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</si>
  <si>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</si>
  <si>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</si>
  <si>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</si>
  <si>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</si>
  <si>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</si>
  <si>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</si>
  <si>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</si>
  <si>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</si>
  <si>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</si>
  <si>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</si>
  <si>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</si>
  <si>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</si>
  <si>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</si>
  <si>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</si>
  <si>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</si>
  <si>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</si>
  <si>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</si>
  <si>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</si>
  <si>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</si>
  <si>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</si>
  <si>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</si>
  <si>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</si>
  <si>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</si>
  <si>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</si>
  <si>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</si>
  <si>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</si>
  <si>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</si>
  <si>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</si>
  <si>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</si>
  <si>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</si>
  <si>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</si>
  <si>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</si>
  <si>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</si>
  <si>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</si>
  <si>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</si>
  <si>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</si>
  <si>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</si>
  <si>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</si>
  <si>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</si>
  <si>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</si>
  <si>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</si>
  <si>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</si>
  <si>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</si>
  <si>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</si>
  <si>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</si>
  <si>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</si>
  <si>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</si>
  <si>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</si>
  <si>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</si>
  <si>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</si>
  <si>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</si>
  <si>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</si>
  <si>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</si>
  <si>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</si>
  <si>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</si>
  <si>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</si>
  <si>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</si>
  <si>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</si>
  <si>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</si>
  <si>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</si>
  <si>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</si>
  <si>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</si>
  <si>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</si>
  <si>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</si>
  <si>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</si>
  <si>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</si>
  <si>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</si>
  <si>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</si>
  <si>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</si>
  <si>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</si>
  <si>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</si>
  <si>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</si>
  <si>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</si>
  <si>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</si>
  <si>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</si>
  <si>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</si>
  <si>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</si>
  <si>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</si>
  <si>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</si>
  <si>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</si>
  <si>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</si>
  <si>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</si>
  <si>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</si>
  <si>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</si>
  <si>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</si>
  <si>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</si>
  <si>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</si>
  <si>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</si>
  <si>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</si>
  <si>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</si>
  <si>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</si>
  <si>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</si>
  <si>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</si>
  <si>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</si>
  <si>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</si>
  <si>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</si>
  <si>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</si>
  <si>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</si>
  <si>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</si>
  <si>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</si>
  <si>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</si>
  <si>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</si>
  <si>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</si>
  <si>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</si>
  <si>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</si>
  <si>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</si>
  <si>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</si>
  <si>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</si>
  <si>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</si>
  <si>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</si>
  <si>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</si>
  <si>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</si>
  <si>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</si>
  <si>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</si>
  <si>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</si>
  <si>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</si>
  <si>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</si>
  <si>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</si>
  <si>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</si>
  <si>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</si>
  <si>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</si>
  <si>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</si>
  <si>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</si>
  <si>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</si>
  <si>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</si>
  <si>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</si>
  <si>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</si>
  <si>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</si>
  <si>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</si>
  <si>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</si>
  <si>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</si>
  <si>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</si>
  <si>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</si>
  <si>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</si>
  <si>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</si>
  <si>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</si>
  <si>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</si>
  <si>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</si>
  <si>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</si>
  <si>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</si>
  <si>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</si>
  <si>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</si>
  <si>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</si>
  <si>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</si>
  <si>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</si>
  <si>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</si>
  <si>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</si>
  <si>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</si>
  <si>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</si>
  <si>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</si>
  <si>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</si>
  <si>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</si>
  <si>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</si>
  <si>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</si>
  <si>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</si>
  <si>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</si>
  <si>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</si>
  <si>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</si>
  <si>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</si>
  <si>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</si>
  <si>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</si>
  <si>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</si>
  <si>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</si>
  <si>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</si>
  <si>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</si>
  <si>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</si>
  <si>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</si>
  <si>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</si>
  <si>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</si>
  <si>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</si>
  <si>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</si>
  <si>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</si>
  <si>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</si>
  <si>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</si>
  <si>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</si>
  <si>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</si>
  <si>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</si>
  <si>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</si>
  <si>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</si>
  <si>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</si>
  <si>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</si>
  <si>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</si>
  <si>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</si>
  <si>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</si>
  <si>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</si>
  <si>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</si>
  <si>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</si>
  <si>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</si>
  <si>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</si>
  <si>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</si>
  <si>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</si>
  <si>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</si>
  <si>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</si>
  <si>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</si>
  <si>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</si>
  <si>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</si>
  <si>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</si>
  <si>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</si>
  <si>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</si>
  <si>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</si>
  <si>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</si>
  <si>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</si>
  <si>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</si>
  <si>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</si>
  <si>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</si>
  <si>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</si>
  <si>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</si>
  <si>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</si>
  <si>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</si>
  <si>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</si>
  <si>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</si>
  <si>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</si>
  <si>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</si>
  <si>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</si>
  <si>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</si>
  <si>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</si>
  <si>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</si>
  <si>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</si>
  <si>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</si>
  <si>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</si>
  <si>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</si>
  <si>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</si>
  <si>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</si>
  <si>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</si>
  <si>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</si>
  <si>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</si>
  <si>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</si>
  <si>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</si>
  <si>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</si>
  <si>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</si>
  <si>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</si>
  <si>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</si>
  <si>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</si>
  <si>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</si>
  <si>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</si>
  <si>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</si>
  <si>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</si>
  <si>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</si>
  <si>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</si>
  <si>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</si>
  <si>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</si>
  <si>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</si>
  <si>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</si>
  <si>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</si>
  <si>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</si>
  <si>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</si>
  <si>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</si>
  <si>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</si>
  <si>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</si>
  <si>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</si>
  <si>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</si>
  <si>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</si>
  <si>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</si>
  <si>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</si>
  <si>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</si>
  <si>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</si>
  <si>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</si>
  <si>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</si>
  <si>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</si>
  <si>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</si>
  <si>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</si>
  <si>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</si>
  <si>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</si>
  <si>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</si>
  <si>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</si>
  <si>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</si>
  <si>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</si>
  <si>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</si>
  <si>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</si>
  <si>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</si>
  <si>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</si>
  <si>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</si>
  <si>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</si>
  <si>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</si>
  <si>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</si>
  <si>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</si>
  <si>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</si>
  <si>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</si>
  <si>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</si>
  <si>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</si>
  <si>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</si>
  <si>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</si>
  <si>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</si>
  <si>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</si>
  <si>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</si>
  <si>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</si>
  <si>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</si>
  <si>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</si>
  <si>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</si>
  <si>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</si>
  <si>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</si>
  <si>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</si>
  <si>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</si>
  <si>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</si>
  <si>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</si>
  <si>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</si>
  <si>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</si>
  <si>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</si>
  <si>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</si>
  <si>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</si>
  <si>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</si>
  <si>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</si>
  <si>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</si>
  <si>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</si>
  <si>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</si>
  <si>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</si>
  <si>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</si>
  <si>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</si>
  <si>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</si>
  <si>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</si>
  <si>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</si>
  <si>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</si>
  <si>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</si>
  <si>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</si>
  <si>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</si>
  <si>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</si>
  <si>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</si>
  <si>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</si>
  <si>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</si>
  <si>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</si>
  <si>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</si>
  <si>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</si>
  <si>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</si>
  <si>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</si>
  <si>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</si>
  <si>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</si>
  <si>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</si>
  <si>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</si>
  <si>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</si>
  <si>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</si>
  <si>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</si>
  <si>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</si>
  <si>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</si>
  <si>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</si>
  <si>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</si>
  <si>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</si>
  <si>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</si>
  <si>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</si>
  <si>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</si>
  <si>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</si>
  <si>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</si>
  <si>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</si>
  <si>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</si>
  <si>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</si>
  <si>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</si>
  <si>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</si>
  <si>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</si>
  <si>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</si>
  <si>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</si>
  <si>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</si>
  <si>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</si>
  <si>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</si>
  <si>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</si>
  <si>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</si>
  <si>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</si>
  <si>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</si>
  <si>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</si>
  <si>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</si>
  <si>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</si>
  <si>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</si>
  <si>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</si>
  <si>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</si>
  <si>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</si>
  <si>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</si>
  <si>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</si>
  <si>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</si>
  <si>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</si>
  <si>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</si>
  <si>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</si>
  <si>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</si>
  <si>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</si>
  <si>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</si>
  <si>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</si>
  <si>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</si>
  <si>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</si>
  <si>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</si>
  <si>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</si>
  <si>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</si>
  <si>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</si>
  <si>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</si>
  <si>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</si>
  <si>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</si>
  <si>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</si>
  <si>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</si>
  <si>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</si>
  <si>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</si>
  <si>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</si>
  <si>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</si>
  <si>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</si>
  <si>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</si>
  <si>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</si>
  <si>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</si>
  <si>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</si>
  <si>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</si>
  <si>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</si>
  <si>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</si>
  <si>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</si>
  <si>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</si>
  <si>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</si>
  <si>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</si>
  <si>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</si>
  <si>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</si>
  <si>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</si>
  <si>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</si>
  <si>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</si>
  <si>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</si>
  <si>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</si>
  <si>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</si>
  <si>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</si>
  <si>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</si>
  <si>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</si>
  <si>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</si>
  <si>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</si>
  <si>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</si>
  <si>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</si>
  <si>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</si>
  <si>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</si>
  <si>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</si>
  <si>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</si>
  <si>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</si>
  <si>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</si>
  <si>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</si>
  <si>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</si>
  <si>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</si>
  <si>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</si>
  <si>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</si>
  <si>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</si>
  <si>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</si>
  <si>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</si>
  <si>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</si>
  <si>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</si>
  <si>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</si>
  <si>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</si>
  <si>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</si>
  <si>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</si>
  <si>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</si>
  <si>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</si>
  <si>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</si>
  <si>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</si>
  <si>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</si>
  <si>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</si>
  <si>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</si>
  <si>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</si>
  <si>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</si>
  <si>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</si>
  <si>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</si>
  <si>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</si>
  <si>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</si>
  <si>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</si>
  <si>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</si>
  <si>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</si>
  <si>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</si>
  <si>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</si>
  <si>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</si>
  <si>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</si>
  <si>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</si>
  <si>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</si>
  <si>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</si>
  <si>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</si>
  <si>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</si>
  <si>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</si>
  <si>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</si>
  <si>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</si>
  <si>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</si>
  <si>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</si>
  <si>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</si>
  <si>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</si>
  <si>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</si>
  <si>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</si>
  <si>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</si>
  <si>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</si>
  <si>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</si>
  <si>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</si>
  <si>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</si>
  <si>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</si>
  <si>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</si>
  <si>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</si>
  <si>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</si>
  <si>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</si>
  <si>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</si>
  <si>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</si>
  <si>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</si>
  <si>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</si>
  <si>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</si>
  <si>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</si>
  <si>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</si>
  <si>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</si>
  <si>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</si>
  <si>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</si>
  <si>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</si>
  <si>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</si>
  <si>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</si>
  <si>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</si>
  <si>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</si>
  <si>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</si>
  <si>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</si>
  <si>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</si>
  <si>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</si>
  <si>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</si>
  <si>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</si>
  <si>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</si>
  <si>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</si>
  <si>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</si>
  <si>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</si>
  <si>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</si>
  <si>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</si>
  <si>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</si>
  <si>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</si>
  <si>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</si>
  <si>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</si>
  <si>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</si>
  <si>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</si>
  <si>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</si>
  <si>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</si>
  <si>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</si>
  <si>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</si>
  <si>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</si>
  <si>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</si>
  <si>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</si>
  <si>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</si>
  <si>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</si>
  <si>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</si>
  <si>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</si>
  <si>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</si>
  <si>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</si>
  <si>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</si>
  <si>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</si>
  <si>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</si>
  <si>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</si>
  <si>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</si>
  <si>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</si>
  <si>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</si>
  <si>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</si>
  <si>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</si>
  <si>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</si>
  <si>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</si>
  <si>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</si>
  <si>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</si>
  <si>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</si>
  <si>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</si>
  <si>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</si>
  <si>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</si>
  <si>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</si>
  <si>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</si>
  <si>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</si>
  <si>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</si>
  <si>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</si>
  <si>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</si>
  <si>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</si>
  <si>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</si>
  <si>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</si>
  <si>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</si>
  <si>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</si>
  <si>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</si>
  <si>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</si>
  <si>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</si>
  <si>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</si>
  <si>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</si>
  <si>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</si>
  <si>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</si>
  <si>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</si>
  <si>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</si>
  <si>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</si>
  <si>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</si>
  <si>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</si>
  <si>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</si>
  <si>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</si>
  <si>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</si>
  <si>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</si>
  <si>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</si>
  <si>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</si>
  <si>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</si>
  <si>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</si>
  <si>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</si>
  <si>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</si>
  <si>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</si>
  <si>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</si>
  <si>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</si>
  <si>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</si>
  <si>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</si>
  <si>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</si>
  <si>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</si>
  <si>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</si>
  <si>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</si>
  <si>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</si>
  <si>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</si>
  <si>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</si>
  <si>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</si>
  <si>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</si>
  <si>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</si>
  <si>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</si>
  <si>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</si>
  <si>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</si>
  <si>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</si>
  <si>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</si>
  <si>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</si>
  <si>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</si>
  <si>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</si>
  <si>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</si>
  <si>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</si>
  <si>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</si>
  <si>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</si>
  <si>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</si>
  <si>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</si>
  <si>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</si>
  <si>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</si>
  <si>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</si>
  <si>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</si>
  <si>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</si>
  <si>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</si>
  <si>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</si>
  <si>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</si>
  <si>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</si>
  <si>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</si>
  <si>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</si>
  <si>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</si>
  <si>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</si>
  <si>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</si>
  <si>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</si>
  <si>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</si>
  <si>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</si>
  <si>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</si>
  <si>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</si>
  <si>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</si>
  <si>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</si>
  <si>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</si>
  <si>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</si>
  <si>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</si>
  <si>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</si>
  <si>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</si>
  <si>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</si>
  <si>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</si>
  <si>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</si>
  <si>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</si>
  <si>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</si>
  <si>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</si>
  <si>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</si>
  <si>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</si>
  <si>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</si>
  <si>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</si>
  <si>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</si>
  <si>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</si>
  <si>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</si>
  <si>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</si>
  <si>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</si>
  <si>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</si>
  <si>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</si>
  <si>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</si>
  <si>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</si>
  <si>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</si>
  <si>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</si>
  <si>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</si>
  <si>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</si>
  <si>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</si>
  <si>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</si>
  <si>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</si>
  <si>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</si>
  <si>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</si>
  <si>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</si>
  <si>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</si>
  <si>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</si>
  <si>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</si>
  <si>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</si>
  <si>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</si>
  <si>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</si>
  <si>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</si>
  <si>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</si>
  <si>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</si>
  <si>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</si>
  <si>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</si>
  <si>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</si>
  <si>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</si>
  <si>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</si>
  <si>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</si>
  <si>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</si>
  <si>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</si>
  <si>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</si>
  <si>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</si>
  <si>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</si>
  <si>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</si>
  <si>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</si>
  <si>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</si>
  <si>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</si>
  <si>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</si>
  <si>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</si>
  <si>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</si>
  <si>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</si>
  <si>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</si>
  <si>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</si>
  <si>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</si>
  <si>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</si>
  <si>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</si>
  <si>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</si>
  <si>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</si>
  <si>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</si>
  <si>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</si>
  <si>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</si>
  <si>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</si>
  <si>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</si>
  <si>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</si>
  <si>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</si>
  <si>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</si>
  <si>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</si>
  <si>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</si>
  <si>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</si>
  <si>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</si>
  <si>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</si>
  <si>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</si>
  <si>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</si>
  <si>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</si>
  <si>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</si>
  <si>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</si>
  <si>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</si>
  <si>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</si>
  <si>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</si>
  <si>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</si>
  <si>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</si>
  <si>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</si>
  <si>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</si>
  <si>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</si>
  <si>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</si>
  <si>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</si>
  <si>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</si>
  <si>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</si>
  <si>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</si>
  <si>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</si>
  <si>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</si>
  <si>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</si>
  <si>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</si>
  <si>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</si>
  <si>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</si>
  <si>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</si>
  <si>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</si>
  <si>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</si>
  <si>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</si>
  <si>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</si>
  <si>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</si>
  <si>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</si>
  <si>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</si>
  <si>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</si>
  <si>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</si>
  <si>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</si>
  <si>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</si>
  <si>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</si>
  <si>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</si>
  <si>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</si>
  <si>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</si>
  <si>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</si>
  <si>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</si>
  <si>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</si>
  <si>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</si>
  <si>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</si>
  <si>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</si>
  <si>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</si>
  <si>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</si>
  <si>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</si>
  <si>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</si>
  <si>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</si>
  <si>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</si>
  <si>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</si>
  <si>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</si>
  <si>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</si>
  <si>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</si>
  <si>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</si>
  <si>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</si>
  <si>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</si>
  <si>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</si>
  <si>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</si>
  <si>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</si>
  <si>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</si>
  <si>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</si>
  <si>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</si>
  <si>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</si>
  <si>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</si>
  <si>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</si>
  <si>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</si>
  <si>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</si>
  <si>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</si>
  <si>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</si>
  <si>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</si>
  <si>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</si>
  <si>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</si>
  <si>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</si>
  <si>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</si>
  <si>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</si>
  <si>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</si>
  <si>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</si>
  <si>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</si>
  <si>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</si>
  <si>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</si>
  <si>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</si>
  <si>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</si>
  <si>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</si>
  <si>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</si>
  <si>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</si>
  <si>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</si>
  <si>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</si>
  <si>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</si>
  <si>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</si>
  <si>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</si>
  <si>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</si>
  <si>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</si>
  <si>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</si>
  <si>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</si>
  <si>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</si>
  <si>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</si>
  <si>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</si>
  <si>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</si>
  <si>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</si>
  <si>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</si>
  <si>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</si>
  <si>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</si>
  <si>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</si>
  <si>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</si>
  <si>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</si>
  <si>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</si>
  <si>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</si>
  <si>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</si>
  <si>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</si>
  <si>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</si>
  <si>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</si>
  <si>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</si>
  <si>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</si>
  <si>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</si>
  <si>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</si>
  <si>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</si>
  <si>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</si>
  <si>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</si>
  <si>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</si>
  <si>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</si>
  <si>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</si>
  <si>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</si>
  <si>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</si>
  <si>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</si>
  <si>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</si>
  <si>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</si>
  <si>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</si>
  <si>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</si>
  <si>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</si>
  <si>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</si>
  <si>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</si>
  <si>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</si>
  <si>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</si>
  <si>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</si>
  <si>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</si>
  <si>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</si>
  <si>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</si>
  <si>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</si>
  <si>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</si>
  <si>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</si>
  <si>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</si>
  <si>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</si>
  <si>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</si>
  <si>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</si>
  <si>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</si>
  <si>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</si>
  <si>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</si>
  <si>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</si>
  <si>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</si>
  <si>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</si>
  <si>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</si>
  <si>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</si>
  <si>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</si>
  <si>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</si>
  <si>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</si>
  <si>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</si>
  <si>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</si>
  <si>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</si>
  <si>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</si>
  <si>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</si>
  <si>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</si>
  <si>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</si>
  <si>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</si>
  <si>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</si>
  <si>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</si>
  <si>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</si>
  <si>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</si>
  <si>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</si>
  <si>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</si>
  <si>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</si>
  <si>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</si>
  <si>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</si>
  <si>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</si>
  <si>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</si>
  <si>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</si>
  <si>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</si>
  <si>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</si>
  <si>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</si>
  <si>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</si>
  <si>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</si>
  <si>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</si>
  <si>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</si>
  <si>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</si>
  <si>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</si>
  <si>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</si>
  <si>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</si>
  <si>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</si>
  <si>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</si>
  <si>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</si>
  <si>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</si>
  <si>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</si>
  <si>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</si>
  <si>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</si>
  <si>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</si>
  <si>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</si>
  <si>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</si>
  <si>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</si>
  <si>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</si>
  <si>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</si>
  <si>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</si>
  <si>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</si>
  <si>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</si>
  <si>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</si>
  <si>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</si>
  <si>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</si>
  <si>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</si>
  <si>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</si>
  <si>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</si>
  <si>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</si>
  <si>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</si>
  <si>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</si>
  <si>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</si>
  <si>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</si>
  <si>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</si>
  <si>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</si>
  <si>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</si>
  <si>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</si>
  <si>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</si>
  <si>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</si>
  <si>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</si>
  <si>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</si>
  <si>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</si>
  <si>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</si>
  <si>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</si>
  <si>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</si>
  <si>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</si>
  <si>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</si>
  <si>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</si>
  <si>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</si>
  <si>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</si>
  <si>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</si>
  <si>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</si>
  <si>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</si>
  <si>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</si>
  <si>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</si>
  <si>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</si>
  <si>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</si>
  <si>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</si>
  <si>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</si>
  <si>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</si>
  <si>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</si>
  <si>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</si>
  <si>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</si>
  <si>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</si>
  <si>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</si>
  <si>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</si>
  <si>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</si>
  <si>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</si>
  <si>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</si>
  <si>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</si>
  <si>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</si>
  <si>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</si>
  <si>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</si>
  <si>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</si>
  <si>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</si>
  <si>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</si>
  <si>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</si>
  <si>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</si>
  <si>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</si>
  <si>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</si>
  <si>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</si>
  <si>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</si>
  <si>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</si>
  <si>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</si>
  <si>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</si>
  <si>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</si>
  <si>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</si>
  <si>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</si>
  <si>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</si>
  <si>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</si>
  <si>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</si>
  <si>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</si>
  <si>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</si>
  <si>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</si>
  <si>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</si>
  <si>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</si>
  <si>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</si>
  <si>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</si>
  <si>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</si>
  <si>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</si>
  <si>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</si>
  <si>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</si>
  <si>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</si>
  <si>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</si>
  <si>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</si>
  <si>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</si>
  <si>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</si>
  <si>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</si>
  <si>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</si>
  <si>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</si>
  <si>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</si>
  <si>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</si>
  <si>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</si>
  <si>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</si>
  <si>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</si>
  <si>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</si>
  <si>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</si>
  <si>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</si>
  <si>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</si>
  <si>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</si>
  <si>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</si>
  <si>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</si>
  <si>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</si>
  <si>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</si>
  <si>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</si>
  <si>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</si>
  <si>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</si>
  <si>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</si>
  <si>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</si>
  <si>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</si>
  <si>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</si>
  <si>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</si>
  <si>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</si>
  <si>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</si>
  <si>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</si>
  <si>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</si>
  <si>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</si>
  <si>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</si>
  <si>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</si>
  <si>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</si>
  <si>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</si>
  <si>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</si>
  <si>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</si>
  <si>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</si>
  <si>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</si>
  <si>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</si>
  <si>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</si>
  <si>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</si>
  <si>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</si>
  <si>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</si>
  <si>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</si>
  <si>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</si>
  <si>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</si>
  <si>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</si>
  <si>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</si>
  <si>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</si>
  <si>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</si>
  <si>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</si>
  <si>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</si>
  <si>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</si>
  <si>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</si>
  <si>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</si>
  <si>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</si>
  <si>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</si>
  <si>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</si>
  <si>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</si>
  <si>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</si>
  <si>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</si>
  <si>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</si>
  <si>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</si>
  <si>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</si>
  <si>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</si>
  <si>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</si>
  <si>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</si>
  <si>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</si>
  <si>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</si>
  <si>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</si>
  <si>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</si>
  <si>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</si>
  <si>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</si>
  <si>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</si>
  <si>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</si>
  <si>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</si>
  <si>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</si>
  <si>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</si>
  <si>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</si>
  <si>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</si>
  <si>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</si>
  <si>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</si>
  <si>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</si>
  <si>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</si>
  <si>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</si>
  <si>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</si>
  <si>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</si>
  <si>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</si>
  <si>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</si>
  <si>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</si>
  <si>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</si>
  <si>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</si>
  <si>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</si>
  <si>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</si>
  <si>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</si>
  <si>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</si>
  <si>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</si>
  <si>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</si>
  <si>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</si>
  <si>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</si>
  <si>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</si>
  <si>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</si>
  <si>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</si>
  <si>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</si>
  <si>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</si>
  <si>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</si>
  <si>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</si>
  <si>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</si>
  <si>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</si>
  <si>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</si>
  <si>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</si>
  <si>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</si>
  <si>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</si>
  <si>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</si>
  <si>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</si>
  <si>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</si>
  <si>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</si>
  <si>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</si>
  <si>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</si>
  <si>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</si>
  <si>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</si>
  <si>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</si>
  <si>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</si>
  <si>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</si>
  <si>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</si>
  <si>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</si>
  <si>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</si>
  <si>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</si>
  <si>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</si>
  <si>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</si>
  <si>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</si>
  <si>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</si>
  <si>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</si>
  <si>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</si>
  <si>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</si>
  <si>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</si>
  <si>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</si>
  <si>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</si>
  <si>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</si>
  <si>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</si>
  <si>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</si>
  <si>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</si>
  <si>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</si>
  <si>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</si>
  <si>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</si>
  <si>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</si>
  <si>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</si>
  <si>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</si>
  <si>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</si>
  <si>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</si>
  <si>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</si>
  <si>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</si>
  <si>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</si>
  <si>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</si>
  <si>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</si>
  <si>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</si>
  <si>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</si>
  <si>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</si>
  <si>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</si>
  <si>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</si>
  <si>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</si>
  <si>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</si>
  <si>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</si>
  <si>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</si>
  <si>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</si>
  <si>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</si>
  <si>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</si>
  <si>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</si>
  <si>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</si>
  <si>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</si>
  <si>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</si>
  <si>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</si>
  <si>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</si>
  <si>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</si>
  <si>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</si>
  <si>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</si>
  <si>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</si>
  <si>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</si>
  <si>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</si>
  <si>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</si>
  <si>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</si>
  <si>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</si>
  <si>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</si>
  <si>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</si>
  <si>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</si>
  <si>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</si>
  <si>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</si>
  <si>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</si>
  <si>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</si>
  <si>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</si>
  <si>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</si>
  <si>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</si>
  <si>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</si>
  <si>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</si>
  <si>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</si>
  <si>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</si>
  <si>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</si>
  <si>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</si>
  <si>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</si>
  <si>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</si>
  <si>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</si>
  <si>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</si>
  <si>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</si>
  <si>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</si>
  <si>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</si>
  <si>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</si>
  <si>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</si>
  <si>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</si>
  <si>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</si>
  <si>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</si>
  <si>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</si>
  <si>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</si>
  <si>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</si>
  <si>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</si>
  <si>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</si>
  <si>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</si>
  <si>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</si>
  <si>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</si>
  <si>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</si>
  <si>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</si>
  <si>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</si>
  <si>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</si>
  <si>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</si>
  <si>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</si>
  <si>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</si>
  <si>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</si>
  <si>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</si>
  <si>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</si>
  <si>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</si>
  <si>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</si>
  <si>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</si>
  <si>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</si>
  <si>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</si>
  <si>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</si>
  <si>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</si>
  <si>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</si>
  <si>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</si>
  <si>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</si>
  <si>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</si>
  <si>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</si>
  <si>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</si>
  <si>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</si>
  <si>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</si>
  <si>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</si>
  <si>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</si>
  <si>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</si>
  <si>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</si>
  <si>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</si>
  <si>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</si>
  <si>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</si>
  <si>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</si>
  <si>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</si>
  <si>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</si>
  <si>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</si>
  <si>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</si>
  <si>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</si>
  <si>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</si>
  <si>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</si>
  <si>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</si>
  <si>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</si>
  <si>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</si>
  <si>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</si>
  <si>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</si>
  <si>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</si>
  <si>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</si>
  <si>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</si>
  <si>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</si>
  <si>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</si>
  <si>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</si>
  <si>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</si>
  <si>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</si>
  <si>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</si>
  <si>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</si>
  <si>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</si>
  <si>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</si>
  <si>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</si>
  <si>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</si>
  <si>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</si>
  <si>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</si>
  <si>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</si>
  <si>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</si>
  <si>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</si>
  <si>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</si>
  <si>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</si>
  <si>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</si>
  <si>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</si>
  <si>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</si>
  <si>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</si>
  <si>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</si>
  <si>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</si>
  <si>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</si>
  <si>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</si>
  <si>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</si>
  <si>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</si>
  <si>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</si>
  <si>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</si>
  <si>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</si>
  <si>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</si>
  <si>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</si>
  <si>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</si>
  <si>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</si>
  <si>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</si>
  <si>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</si>
  <si>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</si>
  <si>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</si>
  <si>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</si>
  <si>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</si>
  <si>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</si>
  <si>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</si>
  <si>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</si>
  <si>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</si>
  <si>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</si>
  <si>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</si>
  <si>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</si>
  <si>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</si>
  <si>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</si>
  <si>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</si>
  <si>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</si>
  <si>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</si>
  <si>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</si>
  <si>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</si>
  <si>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</si>
  <si>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</si>
  <si>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</si>
  <si>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</si>
  <si>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</si>
  <si>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</si>
  <si>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</si>
  <si>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</si>
  <si>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</si>
  <si>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</si>
  <si>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</si>
  <si>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</si>
  <si>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</si>
  <si>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</si>
  <si>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</si>
  <si>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</si>
  <si>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</si>
  <si>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</si>
  <si>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</si>
  <si>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</si>
  <si>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</si>
  <si>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</si>
  <si>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</si>
  <si>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</si>
  <si>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</si>
  <si>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</si>
  <si>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</si>
  <si>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</si>
  <si>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</si>
  <si>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</si>
  <si>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</si>
  <si>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</si>
  <si>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</si>
  <si>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</si>
  <si>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</si>
  <si>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</si>
  <si>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</si>
  <si>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</si>
  <si>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</si>
  <si>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</si>
  <si>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</si>
  <si>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</si>
  <si>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</si>
  <si>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</si>
  <si>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</si>
  <si>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</si>
  <si>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</si>
  <si>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</si>
  <si>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</si>
  <si>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</si>
  <si>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</si>
  <si>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</si>
  <si>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</si>
  <si>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</si>
  <si>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</si>
  <si>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</si>
  <si>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</si>
  <si>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</si>
  <si>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</si>
  <si>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</si>
  <si>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</si>
  <si>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</si>
  <si>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</si>
  <si>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</si>
  <si>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</si>
  <si>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</si>
  <si>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</si>
  <si>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</si>
  <si>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</si>
  <si>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</si>
  <si>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</si>
  <si>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</si>
  <si>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</si>
  <si>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</si>
  <si>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</si>
  <si>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</si>
  <si>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</si>
  <si>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</si>
  <si>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</si>
  <si>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</si>
  <si>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</si>
  <si>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</si>
  <si>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</si>
  <si>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</si>
  <si>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</si>
  <si>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</si>
  <si>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</si>
  <si>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</si>
  <si>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</si>
  <si>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</si>
  <si>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</si>
  <si>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</si>
  <si>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</si>
  <si>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</si>
  <si>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</si>
  <si>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</si>
  <si>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</si>
  <si>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</si>
  <si>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</si>
  <si>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</si>
  <si>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</si>
  <si>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</si>
  <si>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</si>
  <si>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</si>
  <si>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</si>
  <si>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</si>
  <si>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</si>
  <si>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</si>
  <si>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</si>
  <si>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</si>
  <si>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</si>
  <si>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</si>
  <si>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</si>
  <si>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</si>
  <si>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</si>
  <si>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</si>
  <si>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</si>
  <si>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</si>
  <si>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</si>
  <si>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</si>
  <si>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</si>
  <si>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</si>
  <si>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</si>
  <si>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</si>
  <si>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</si>
  <si>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</si>
  <si>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</si>
  <si>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</si>
  <si>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</si>
  <si>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</si>
  <si>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</si>
  <si>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</si>
  <si>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</si>
  <si>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</si>
  <si>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</si>
  <si>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</si>
  <si>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</si>
  <si>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</si>
  <si>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</si>
  <si>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</si>
  <si>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</si>
  <si>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</si>
  <si>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</si>
  <si>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</si>
  <si>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</si>
  <si>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</si>
  <si>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</si>
  <si>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</si>
  <si>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</si>
  <si>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</si>
  <si>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</si>
  <si>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</si>
  <si>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</si>
  <si>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</si>
  <si>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</si>
  <si>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</si>
  <si>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</si>
  <si>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</si>
  <si>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</si>
  <si>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</si>
  <si>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</si>
  <si>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</si>
  <si>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</si>
  <si>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</si>
  <si>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</si>
  <si>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</si>
  <si>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</si>
  <si>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</si>
  <si>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</si>
  <si>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</si>
  <si>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</si>
  <si>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</si>
  <si>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</si>
  <si>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</si>
  <si>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</si>
  <si>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</si>
  <si>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</si>
  <si>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</si>
  <si>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</si>
  <si>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</si>
  <si>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</si>
  <si>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</si>
  <si>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</si>
  <si>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</si>
  <si>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</si>
  <si>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</si>
  <si>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</si>
  <si>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</si>
  <si>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</si>
  <si>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</si>
  <si>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</si>
  <si>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</si>
  <si>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</si>
  <si>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</si>
  <si>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</si>
  <si>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</si>
  <si>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</si>
  <si>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</si>
  <si>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</si>
  <si>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</si>
  <si>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</si>
  <si>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</si>
  <si>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</si>
  <si>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</si>
  <si>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</si>
  <si>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</si>
  <si>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</si>
  <si>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</si>
  <si>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</si>
  <si>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</si>
  <si>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</si>
  <si>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</si>
  <si>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</si>
  <si>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</si>
  <si>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</si>
  <si>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</si>
  <si>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</si>
  <si>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</si>
  <si>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</si>
  <si>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</si>
  <si>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</si>
  <si>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</si>
  <si>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</si>
  <si>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</si>
  <si>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</si>
  <si>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</si>
  <si>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</si>
  <si>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</si>
  <si>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</si>
  <si>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</si>
  <si>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</si>
  <si>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</si>
  <si>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</si>
  <si>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</si>
  <si>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</si>
  <si>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</si>
  <si>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</si>
  <si>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</si>
  <si>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</si>
  <si>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</si>
  <si>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</si>
  <si>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</si>
  <si>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</si>
  <si>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</si>
  <si>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</si>
  <si>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</si>
  <si>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</si>
  <si>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</si>
  <si>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</si>
  <si>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</si>
  <si>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</si>
  <si>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</si>
  <si>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</si>
  <si>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</si>
  <si>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</si>
  <si>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</si>
  <si>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</si>
  <si>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</si>
  <si>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</si>
  <si>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</si>
  <si>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</si>
  <si>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</si>
  <si>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</si>
  <si>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</si>
  <si>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</si>
  <si>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</si>
  <si>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</si>
  <si>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</si>
  <si>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</si>
  <si>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</si>
  <si>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</si>
  <si>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</si>
  <si>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</si>
  <si>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</si>
  <si>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</si>
  <si>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</si>
  <si>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</si>
  <si>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</si>
  <si>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</si>
  <si>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</si>
  <si>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</si>
  <si>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</si>
  <si>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</si>
  <si>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</si>
  <si>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</si>
  <si>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</si>
  <si>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</si>
  <si>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</si>
  <si>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</si>
  <si>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</si>
  <si>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</si>
  <si>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</si>
  <si>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</si>
  <si>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</si>
  <si>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</si>
  <si>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</si>
  <si>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</si>
  <si>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</si>
  <si>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</si>
  <si>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</si>
  <si>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</si>
  <si>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</si>
  <si>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</si>
  <si>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</si>
  <si>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</si>
  <si>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</si>
  <si>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</si>
  <si>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</si>
  <si>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</si>
  <si>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</si>
  <si>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</si>
  <si>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</si>
  <si>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</si>
  <si>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</si>
  <si>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</si>
  <si>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</si>
  <si>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</si>
  <si>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</si>
  <si>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</si>
  <si>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</si>
  <si>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</si>
  <si>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</si>
  <si>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</si>
  <si>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</si>
  <si>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</si>
  <si>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</si>
  <si>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</si>
  <si>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</si>
  <si>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</si>
  <si>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</si>
  <si>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</si>
  <si>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</si>
  <si>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</si>
  <si>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</si>
  <si>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</si>
  <si>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</si>
  <si>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</si>
  <si>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</si>
  <si>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</si>
  <si>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</si>
  <si>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</si>
  <si>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</si>
  <si>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</si>
  <si>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</si>
  <si>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</si>
  <si>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</si>
  <si>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</si>
  <si>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</si>
  <si>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</si>
  <si>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</si>
  <si>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</si>
  <si>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</si>
  <si>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</si>
  <si>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</si>
  <si>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</si>
  <si>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</si>
  <si>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</si>
  <si>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</si>
  <si>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</si>
  <si>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</si>
  <si>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</si>
  <si>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</si>
  <si>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</si>
  <si>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</si>
  <si>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</si>
  <si>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</si>
  <si>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</si>
  <si>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</si>
  <si>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</si>
  <si>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</si>
  <si>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</si>
  <si>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</si>
  <si>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</si>
  <si>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</si>
  <si>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</si>
  <si>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</si>
  <si>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</si>
  <si>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</si>
  <si>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</si>
  <si>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</si>
  <si>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</si>
  <si>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</si>
  <si>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</si>
  <si>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</si>
  <si>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</si>
  <si>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</si>
  <si>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</si>
  <si>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</si>
  <si>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</si>
  <si>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</si>
  <si>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</si>
  <si>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</si>
  <si>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</si>
  <si>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</si>
  <si>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</si>
  <si>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</si>
  <si>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</si>
  <si>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</si>
  <si>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</si>
  <si>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</si>
  <si>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</si>
  <si>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</si>
  <si>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</si>
  <si>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</si>
  <si>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</si>
  <si>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</si>
  <si>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</si>
  <si>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</si>
  <si>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</si>
  <si>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</si>
  <si>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</si>
  <si>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</si>
  <si>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</si>
  <si>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</si>
  <si>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</si>
  <si>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</si>
  <si>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</si>
  <si>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</si>
  <si>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</si>
  <si>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</si>
  <si>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</si>
  <si>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</si>
  <si>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</si>
  <si>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</si>
  <si>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</si>
  <si>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</si>
  <si>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</si>
  <si>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</si>
  <si>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</si>
  <si>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</si>
  <si>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</si>
  <si>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</si>
  <si>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</si>
  <si>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</si>
  <si>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</si>
  <si>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</si>
  <si>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</si>
  <si>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</si>
  <si>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</si>
  <si>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</si>
  <si>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</si>
  <si>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</si>
  <si>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</si>
  <si>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</si>
  <si>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</si>
  <si>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</si>
  <si>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</si>
  <si>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</si>
  <si>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</si>
  <si>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</si>
  <si>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</si>
  <si>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</si>
  <si>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</si>
  <si>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</si>
  <si>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</si>
  <si>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</si>
  <si>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</si>
  <si>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</si>
  <si>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</si>
  <si>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</si>
  <si>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</si>
  <si>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</si>
  <si>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</si>
  <si>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</si>
  <si>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</si>
  <si>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</si>
  <si>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</si>
  <si>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</si>
  <si>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</si>
  <si>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</si>
  <si>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</si>
  <si>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</si>
  <si>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</si>
  <si>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</si>
  <si>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</si>
  <si>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</si>
  <si>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</si>
  <si>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</si>
  <si>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</si>
  <si>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</si>
  <si>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</si>
  <si>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</si>
  <si>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</si>
  <si>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</si>
  <si>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</si>
  <si>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</si>
  <si>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</si>
  <si>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</si>
  <si>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</si>
  <si>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</si>
  <si>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</si>
  <si>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</si>
  <si>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</si>
  <si>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</si>
  <si>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</si>
  <si>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</si>
  <si>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</si>
  <si>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</si>
  <si>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</si>
  <si>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</si>
  <si>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</si>
  <si>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</si>
  <si>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</si>
  <si>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</si>
  <si>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</si>
  <si>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</si>
  <si>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</si>
  <si>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</si>
  <si>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</si>
  <si>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</si>
  <si>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</si>
  <si>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</si>
  <si>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</si>
  <si>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</si>
  <si>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</si>
  <si>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</si>
  <si>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</si>
  <si>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</si>
  <si>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</si>
  <si>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</si>
  <si>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</si>
  <si>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</si>
  <si>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</si>
  <si>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</si>
  <si>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</si>
  <si>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</si>
  <si>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</si>
  <si>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</si>
  <si>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</si>
  <si>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</si>
  <si>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</si>
  <si>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</si>
  <si>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</si>
  <si>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</si>
  <si>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</si>
  <si>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</si>
  <si>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</si>
  <si>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</si>
  <si>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</si>
  <si>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</si>
  <si>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</si>
  <si>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</si>
  <si>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</si>
  <si>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</si>
  <si>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</si>
  <si>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</si>
  <si>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</si>
  <si>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</si>
  <si>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</si>
  <si>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</si>
  <si>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</si>
  <si>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</si>
  <si>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</si>
  <si>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</si>
  <si>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</si>
  <si>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</si>
  <si>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</si>
  <si>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</si>
  <si>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</si>
  <si>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</si>
  <si>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</si>
  <si>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</si>
  <si>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</si>
  <si>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</si>
  <si>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</si>
  <si>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</si>
  <si>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</si>
  <si>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</si>
  <si>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</si>
  <si>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</si>
  <si>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</si>
  <si>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</si>
  <si>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</si>
  <si>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</si>
  <si>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</si>
  <si>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</si>
  <si>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</si>
  <si>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</si>
  <si>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</si>
  <si>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</si>
  <si>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</si>
  <si>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</si>
  <si>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</si>
  <si>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</si>
  <si>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</si>
  <si>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</si>
  <si>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</si>
  <si>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</si>
  <si>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</si>
  <si>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</si>
  <si>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</si>
  <si>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</si>
  <si>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</si>
  <si>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</si>
  <si>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</si>
  <si>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</si>
  <si>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</si>
  <si>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</si>
  <si>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</si>
  <si>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</si>
  <si>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</si>
  <si>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</si>
  <si>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</si>
  <si>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</si>
  <si>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</si>
  <si>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</si>
  <si>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</si>
  <si>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</si>
  <si>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</si>
  <si>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</si>
  <si>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</si>
  <si>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</si>
  <si>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</si>
  <si>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</si>
  <si>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</si>
  <si>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</si>
  <si>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</si>
  <si>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</si>
  <si>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</si>
  <si>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</si>
  <si>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</si>
  <si>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</si>
  <si>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</si>
  <si>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</si>
  <si>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</si>
  <si>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</si>
  <si>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</si>
  <si>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</si>
  <si>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</si>
  <si>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</si>
  <si>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</si>
  <si>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</si>
  <si>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</si>
  <si>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</si>
  <si>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</si>
  <si>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</si>
  <si>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</si>
  <si>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</si>
  <si>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</si>
  <si>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</si>
  <si>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</si>
  <si>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</si>
  <si>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</si>
  <si>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</si>
  <si>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</si>
  <si>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</si>
  <si>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</si>
  <si>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</si>
  <si>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</si>
  <si>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</si>
  <si>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</si>
  <si>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</si>
  <si>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</si>
  <si>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</si>
  <si>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</si>
  <si>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</si>
  <si>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</si>
  <si>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</si>
  <si>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</si>
  <si>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</si>
  <si>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</si>
  <si>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</si>
  <si>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</si>
  <si>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</si>
  <si>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</si>
  <si>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</si>
  <si>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</si>
  <si>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</si>
  <si>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</si>
  <si>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</si>
  <si>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</si>
  <si>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</si>
  <si>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</si>
  <si>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</si>
  <si>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</si>
  <si>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</si>
  <si>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</si>
  <si>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</si>
  <si>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</si>
  <si>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</si>
  <si>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</si>
  <si>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</si>
  <si>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</si>
  <si>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</si>
  <si>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</si>
  <si>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</si>
  <si>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</si>
  <si>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</si>
  <si>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</si>
  <si>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</si>
  <si>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</si>
  <si>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</si>
  <si>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</si>
  <si>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</si>
  <si>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</si>
  <si>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</si>
  <si>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</si>
  <si>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</si>
  <si>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</si>
  <si>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</si>
  <si>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</si>
  <si>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</si>
  <si>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</si>
  <si>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</si>
  <si>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</si>
  <si>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</si>
  <si>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</si>
  <si>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</si>
  <si>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</si>
  <si>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</si>
  <si>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</si>
  <si>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</si>
  <si>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</si>
  <si>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</si>
  <si>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</si>
  <si>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</si>
  <si>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</si>
  <si>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</si>
  <si>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</si>
  <si>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</si>
  <si>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</si>
  <si>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</si>
  <si>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</si>
  <si>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</si>
  <si>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</si>
  <si>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</si>
  <si>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</si>
  <si>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</si>
  <si>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</si>
  <si>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</si>
  <si>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</si>
  <si>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</si>
  <si>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</si>
  <si>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</si>
  <si>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</si>
  <si>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</si>
  <si>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</si>
  <si>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</si>
  <si>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</si>
  <si>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</si>
  <si>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</si>
  <si>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</si>
  <si>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</si>
  <si>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</si>
  <si>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</si>
  <si>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</si>
  <si>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</si>
  <si>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</si>
  <si>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</si>
  <si>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</si>
  <si>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</si>
  <si>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</si>
  <si>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</si>
  <si>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</si>
  <si>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</si>
  <si>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</si>
  <si>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</si>
  <si>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</si>
  <si>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</si>
  <si>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</si>
  <si>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</si>
  <si>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</si>
  <si>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</si>
  <si>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</si>
  <si>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</si>
  <si>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</si>
  <si>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</si>
  <si>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</si>
  <si>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</si>
  <si>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</si>
  <si>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</si>
  <si>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</si>
  <si>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</si>
  <si>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</si>
  <si>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</si>
  <si>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</si>
  <si>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</si>
  <si>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</si>
  <si>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</si>
  <si>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</si>
  <si>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</si>
  <si>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</si>
  <si>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</si>
  <si>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</si>
  <si>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</si>
  <si>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</si>
  <si>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</si>
  <si>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</si>
  <si>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</si>
  <si>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</si>
  <si>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</si>
  <si>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</si>
  <si>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</si>
  <si>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</si>
  <si>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</si>
  <si>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</si>
  <si>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</si>
  <si>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</si>
  <si>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</si>
  <si>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</si>
  <si>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</si>
  <si>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</si>
  <si>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</si>
  <si>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</si>
  <si>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</si>
  <si>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</si>
  <si>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</si>
  <si>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</si>
  <si>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</si>
  <si>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</si>
  <si>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</si>
  <si>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</si>
  <si>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</si>
  <si>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</si>
  <si>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</si>
  <si>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</si>
  <si>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</si>
  <si>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</si>
  <si>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</si>
  <si>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</si>
  <si>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</si>
  <si>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</si>
  <si>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</si>
  <si>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</si>
  <si>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</si>
  <si>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</si>
  <si>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</si>
  <si>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</si>
  <si>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</si>
  <si>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</si>
  <si>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</si>
  <si>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</si>
  <si>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</si>
  <si>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</si>
  <si>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</si>
  <si>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</si>
  <si>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</si>
  <si>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</si>
  <si>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</si>
  <si>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</si>
  <si>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</si>
  <si>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</si>
  <si>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</si>
  <si>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</si>
  <si>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</si>
  <si>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</si>
  <si>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</si>
  <si>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</si>
  <si>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</si>
  <si>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</si>
  <si>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</si>
  <si>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</si>
  <si>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</si>
  <si>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</si>
  <si>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</si>
  <si>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</si>
  <si>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</si>
  <si>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</si>
  <si>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</si>
  <si>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</si>
  <si>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</si>
  <si>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</si>
  <si>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</si>
  <si>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</si>
  <si>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</si>
  <si>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</si>
  <si>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</si>
  <si>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</si>
  <si>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</si>
  <si>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</si>
  <si>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</si>
  <si>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</si>
  <si>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</si>
  <si>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</si>
  <si>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</si>
  <si>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</si>
  <si>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</si>
  <si>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</si>
  <si>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</si>
  <si>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</si>
  <si>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</si>
  <si>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</si>
  <si>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</si>
  <si>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</si>
  <si>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</si>
  <si>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</si>
  <si>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</si>
  <si>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</si>
  <si>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</si>
  <si>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</si>
  <si>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</si>
  <si>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</si>
  <si>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</si>
  <si>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</si>
  <si>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</si>
  <si>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</si>
  <si>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</si>
  <si>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</si>
  <si>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</si>
  <si>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</si>
  <si>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</si>
  <si>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</si>
  <si>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</si>
  <si>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</si>
  <si>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</si>
  <si>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</si>
  <si>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</si>
  <si>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</si>
  <si>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</si>
  <si>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</si>
  <si>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</si>
  <si>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</si>
  <si>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</si>
  <si>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</si>
  <si>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</si>
  <si>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</si>
  <si>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</si>
  <si>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</si>
  <si>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</si>
  <si>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</si>
  <si>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</si>
  <si>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</si>
  <si>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</si>
  <si>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</si>
  <si>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</si>
  <si>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</si>
  <si>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</si>
  <si>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</si>
  <si>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</si>
  <si>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</si>
  <si>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</si>
  <si>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</si>
  <si>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</si>
  <si>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</si>
  <si>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</si>
  <si>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</si>
  <si>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</si>
  <si>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</si>
  <si>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</si>
  <si>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</si>
  <si>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</si>
  <si>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</si>
  <si>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</si>
  <si>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</si>
  <si>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</si>
  <si>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</si>
  <si>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</si>
  <si>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</si>
  <si>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</si>
  <si>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</si>
  <si>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</si>
  <si>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</si>
  <si>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</si>
  <si>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</si>
  <si>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</si>
  <si>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</si>
  <si>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</si>
  <si>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</si>
  <si>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</si>
  <si>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</si>
  <si>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</si>
  <si>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</si>
  <si>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</si>
  <si>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</si>
  <si>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</si>
  <si>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</si>
  <si>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</si>
  <si>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</si>
  <si>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</si>
  <si>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</si>
  <si>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</si>
  <si>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</si>
  <si>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</si>
  <si>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</si>
  <si>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</si>
  <si>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</si>
  <si>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</si>
  <si>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</si>
  <si>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</si>
  <si>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</si>
  <si>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</si>
  <si>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</si>
  <si>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</si>
  <si>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</si>
  <si>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</si>
  <si>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</si>
  <si>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</si>
  <si>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</si>
  <si>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</si>
  <si>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</si>
  <si>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</si>
  <si>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</si>
  <si>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</si>
  <si>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</si>
  <si>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</si>
  <si>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</si>
  <si>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</si>
  <si>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</si>
  <si>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</si>
  <si>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</si>
  <si>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</si>
  <si>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</si>
  <si>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</si>
  <si>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</si>
  <si>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</si>
  <si>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</si>
  <si>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</si>
  <si>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</si>
  <si>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</si>
  <si>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</si>
  <si>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</si>
  <si>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</si>
  <si>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</si>
  <si>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</si>
  <si>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</si>
  <si>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</si>
  <si>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</si>
  <si>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</si>
  <si>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</si>
  <si>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</si>
  <si>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</si>
  <si>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</si>
  <si>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</si>
  <si>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</si>
  <si>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</si>
  <si>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</si>
  <si>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</si>
  <si>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</si>
  <si>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</si>
  <si>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</si>
  <si>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</si>
  <si>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</si>
  <si>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</si>
  <si>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</si>
  <si>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</si>
  <si>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</si>
  <si>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</si>
  <si>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</si>
  <si>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</si>
  <si>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</si>
  <si>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</si>
  <si>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</si>
  <si>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</si>
  <si>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</si>
  <si>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</si>
  <si>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</si>
  <si>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</si>
  <si>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</si>
  <si>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</si>
  <si>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</si>
  <si>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</si>
  <si>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</si>
  <si>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</si>
  <si>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</si>
  <si>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</si>
  <si>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</si>
  <si>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</si>
  <si>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</si>
  <si>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</si>
  <si>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</si>
  <si>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</si>
  <si>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</si>
  <si>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</si>
  <si>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</si>
  <si>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</si>
  <si>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</si>
  <si>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</si>
  <si>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</si>
  <si>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</si>
  <si>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</si>
  <si>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</si>
  <si>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</si>
  <si>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</si>
  <si>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</si>
  <si>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</si>
  <si>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</si>
  <si>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</si>
  <si>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</si>
  <si>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</si>
  <si>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</si>
  <si>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</si>
  <si>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</si>
  <si>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</si>
  <si>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</si>
  <si>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</si>
  <si>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</si>
  <si>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</si>
  <si>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</si>
  <si>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</si>
  <si>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</si>
  <si>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</si>
  <si>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</si>
  <si>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</si>
  <si>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</si>
  <si>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</si>
  <si>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</si>
  <si>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</si>
  <si>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</si>
  <si>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</si>
  <si>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</si>
  <si>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</si>
  <si>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</si>
  <si>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</si>
  <si>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</si>
  <si>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</si>
  <si>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</si>
  <si>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</si>
  <si>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</si>
  <si>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</si>
  <si>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</si>
  <si>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</si>
  <si>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</si>
  <si>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</si>
  <si>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</si>
  <si>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</si>
  <si>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</si>
  <si>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</si>
  <si>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</si>
  <si>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</si>
  <si>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</si>
  <si>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</si>
  <si>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</si>
  <si>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</si>
  <si>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</si>
  <si>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</si>
  <si>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</si>
  <si>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</si>
  <si>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</si>
  <si>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</si>
  <si>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</si>
  <si>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</si>
  <si>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</si>
  <si>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</si>
  <si>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</si>
  <si>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</si>
  <si>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</si>
  <si>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</si>
  <si>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</si>
  <si>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</si>
  <si>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</si>
  <si>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</si>
  <si>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</si>
  <si>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</si>
  <si>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</si>
  <si>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</si>
  <si>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</si>
  <si>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</si>
  <si>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</si>
  <si>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</si>
  <si>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</si>
  <si>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</si>
  <si>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</si>
  <si>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</si>
  <si>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</si>
  <si>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</si>
  <si>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</si>
  <si>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</si>
  <si>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</si>
  <si>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</si>
  <si>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</si>
  <si>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</si>
  <si>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</si>
  <si>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</si>
  <si>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</si>
  <si>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</si>
  <si>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</si>
  <si>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</si>
  <si>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</si>
  <si>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</si>
  <si>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</si>
  <si>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</si>
  <si>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</si>
  <si>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</si>
  <si>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</si>
  <si>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</si>
  <si>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</si>
  <si>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</si>
  <si>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</si>
  <si>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</si>
  <si>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</si>
  <si>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</si>
  <si>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</si>
  <si>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</si>
  <si>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</si>
  <si>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</si>
  <si>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</si>
  <si>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</si>
  <si>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</si>
  <si>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</si>
  <si>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</si>
  <si>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</si>
  <si>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</si>
  <si>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</si>
  <si>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</si>
  <si>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</si>
  <si>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</si>
  <si>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</si>
  <si>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</si>
  <si>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</si>
  <si>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</si>
  <si>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</si>
  <si>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</si>
  <si>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</si>
  <si>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</si>
  <si>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</si>
  <si>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</si>
  <si>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</si>
  <si>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</si>
  <si>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</si>
  <si>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</si>
  <si>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</si>
  <si>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</si>
  <si>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</si>
  <si>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</si>
  <si>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</si>
  <si>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</si>
  <si>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</si>
  <si>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</si>
  <si>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</si>
  <si>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</si>
  <si>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</si>
  <si>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</si>
  <si>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</si>
  <si>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</si>
  <si>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</si>
  <si>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</si>
  <si>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</si>
  <si>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</si>
  <si>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</si>
  <si>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</si>
  <si>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</si>
  <si>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</si>
  <si>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</si>
  <si>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</si>
  <si>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</si>
  <si>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</si>
  <si>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</si>
  <si>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</si>
  <si>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</si>
  <si>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</si>
  <si>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</si>
  <si>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</si>
  <si>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</si>
  <si>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</si>
  <si>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</si>
  <si>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</si>
  <si>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</si>
  <si>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</si>
  <si>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</si>
  <si>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</si>
  <si>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</si>
  <si>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</si>
  <si>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</si>
  <si>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</si>
  <si>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</si>
  <si>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</si>
  <si>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</si>
  <si>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</si>
  <si>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</si>
  <si>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</si>
  <si>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</si>
  <si>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</si>
  <si>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</si>
  <si>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</si>
  <si>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</si>
  <si>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</si>
  <si>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</si>
  <si>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</si>
  <si>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</si>
  <si>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</si>
  <si>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</si>
  <si>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</si>
  <si>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</si>
  <si>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</si>
  <si>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</si>
  <si>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</si>
  <si>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</si>
  <si>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</si>
  <si>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</si>
  <si>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</si>
  <si>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</si>
  <si>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</si>
  <si>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</si>
  <si>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</si>
  <si>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</si>
  <si>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</si>
  <si>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</si>
  <si>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</si>
  <si>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</si>
  <si>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</si>
  <si>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</si>
  <si>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</si>
  <si>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</si>
  <si>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</si>
  <si>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</si>
  <si>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</si>
  <si>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</si>
  <si>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</si>
  <si>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</si>
  <si>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</si>
  <si>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</si>
  <si>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</si>
  <si>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</si>
  <si>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</si>
  <si>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</si>
  <si>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</si>
  <si>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</si>
  <si>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</si>
  <si>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</si>
  <si>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</si>
  <si>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</si>
  <si>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</si>
  <si>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</si>
  <si>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</si>
  <si>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</si>
  <si>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</si>
  <si>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</si>
  <si>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</si>
  <si>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</si>
  <si>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</si>
  <si>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</si>
  <si>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</si>
  <si>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</si>
  <si>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</si>
  <si>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</si>
  <si>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</si>
  <si>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</si>
  <si>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</si>
  <si>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</si>
  <si>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</si>
  <si>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</si>
  <si>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</si>
  <si>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</si>
  <si>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</si>
  <si>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</si>
  <si>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</si>
  <si>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</si>
  <si>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</si>
  <si>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</si>
  <si>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</si>
  <si>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</si>
  <si>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</si>
  <si>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</si>
  <si>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</si>
  <si>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</si>
  <si>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</si>
  <si>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</si>
  <si>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</si>
  <si>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</si>
  <si>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</si>
  <si>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</si>
  <si>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</si>
  <si>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</si>
  <si>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</si>
  <si>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</si>
  <si>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</si>
  <si>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</si>
  <si>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</si>
  <si>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</si>
  <si>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</si>
  <si>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</si>
  <si>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</si>
  <si>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</si>
  <si>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</si>
  <si>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</si>
  <si>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</si>
  <si>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</si>
  <si>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</si>
  <si>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</si>
  <si>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</si>
  <si>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</si>
  <si>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</si>
  <si>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</si>
  <si>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</si>
  <si>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</si>
  <si>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</si>
  <si>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</si>
  <si>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</si>
  <si>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</si>
  <si>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</si>
  <si>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</si>
  <si>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</si>
  <si>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</si>
  <si>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</si>
  <si>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</si>
  <si>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</si>
  <si>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</si>
  <si>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</si>
  <si>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</si>
  <si>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</si>
  <si>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</si>
  <si>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</si>
  <si>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</si>
  <si>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</si>
  <si>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</si>
  <si>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</si>
  <si>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</si>
  <si>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</si>
  <si>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</si>
  <si>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</si>
  <si>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</si>
  <si>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</si>
  <si>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</si>
  <si>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</si>
  <si>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</si>
  <si>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</si>
  <si>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</si>
  <si>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</si>
  <si>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</si>
  <si>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</si>
  <si>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</si>
  <si>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</si>
  <si>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</si>
  <si>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</si>
  <si>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</si>
  <si>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</si>
  <si>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</si>
  <si>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</si>
  <si>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</si>
  <si>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</si>
  <si>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</si>
  <si>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</si>
  <si>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</si>
  <si>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</si>
  <si>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</si>
  <si>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</si>
  <si>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</si>
  <si>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</si>
  <si>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</si>
  <si>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</si>
  <si>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</si>
  <si>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</si>
  <si>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</si>
  <si>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</si>
  <si>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</si>
  <si>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</si>
  <si>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</si>
  <si>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</si>
  <si>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</si>
  <si>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</si>
  <si>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</si>
  <si>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</si>
  <si>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</si>
  <si>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</si>
  <si>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</si>
  <si>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</si>
  <si>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</si>
  <si>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</si>
  <si>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</si>
  <si>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</si>
  <si>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</si>
  <si>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</si>
  <si>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</si>
  <si>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</si>
  <si>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</si>
  <si>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</si>
  <si>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</si>
  <si>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</si>
  <si>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</si>
  <si>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</si>
  <si>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</si>
  <si>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</si>
  <si>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</si>
  <si>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</si>
  <si>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</si>
  <si>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</si>
  <si>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</si>
  <si>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</si>
  <si>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</si>
  <si>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</si>
  <si>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</si>
  <si>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</si>
  <si>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</si>
  <si>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</si>
  <si>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</si>
  <si>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</si>
  <si>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</si>
  <si>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</si>
  <si>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</si>
  <si>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</si>
  <si>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</si>
  <si>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</si>
  <si>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</si>
  <si>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</si>
  <si>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</si>
  <si>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</si>
  <si>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</si>
  <si>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</si>
  <si>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</si>
  <si>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</si>
  <si>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</si>
  <si>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</si>
  <si>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</si>
  <si>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</si>
  <si>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</si>
  <si>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</si>
  <si>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</si>
  <si>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</si>
  <si>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</si>
  <si>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</si>
  <si>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</si>
  <si>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</si>
  <si>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</si>
  <si>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</si>
  <si>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</si>
  <si>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</si>
  <si>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</si>
  <si>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</si>
  <si>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</si>
  <si>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</si>
  <si>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</si>
  <si>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</si>
  <si>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</si>
  <si>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</si>
  <si>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</si>
  <si>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</si>
  <si>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</si>
  <si>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</si>
  <si>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</si>
  <si>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</si>
  <si>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</si>
  <si>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</si>
  <si>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</si>
  <si>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</si>
  <si>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</si>
  <si>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</si>
  <si>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</si>
  <si>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</si>
  <si>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</si>
  <si>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</si>
  <si>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</si>
  <si>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</si>
  <si>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</si>
  <si>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</si>
  <si>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</si>
  <si>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</si>
  <si>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</si>
  <si>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</si>
  <si>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</si>
  <si>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</si>
  <si>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</si>
  <si>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</si>
  <si>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</si>
  <si>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</si>
  <si>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</si>
  <si>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</si>
  <si>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</si>
  <si>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</si>
  <si>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</si>
  <si>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</si>
  <si>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</si>
  <si>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</si>
  <si>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</si>
  <si>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</si>
  <si>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</si>
  <si>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</si>
  <si>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</si>
  <si>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</si>
  <si>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</si>
  <si>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</si>
  <si>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</si>
  <si>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</si>
  <si>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</si>
  <si>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</si>
  <si>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</si>
  <si>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</si>
  <si>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</si>
  <si>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</si>
  <si>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</si>
  <si>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</si>
  <si>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</si>
  <si>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</si>
  <si>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</si>
  <si>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</si>
  <si>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</si>
  <si>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</si>
  <si>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</si>
  <si>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</si>
  <si>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</si>
  <si>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</si>
  <si>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</si>
  <si>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</si>
  <si>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</si>
  <si>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</si>
  <si>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</si>
  <si>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</si>
  <si>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</si>
  <si>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</si>
  <si>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</si>
  <si>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</si>
  <si>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</si>
  <si>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</si>
  <si>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</si>
  <si>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</si>
  <si>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</si>
  <si>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</si>
  <si>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</si>
  <si>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</si>
  <si>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</si>
  <si>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</si>
  <si>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</si>
  <si>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</si>
  <si>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</si>
  <si>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</si>
  <si>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</si>
  <si>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</si>
  <si>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</si>
  <si>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</si>
  <si>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</si>
  <si>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</si>
  <si>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</si>
  <si>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</si>
  <si>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</si>
  <si>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</si>
  <si>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</si>
  <si>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</si>
  <si>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</si>
  <si>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</si>
  <si>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</si>
  <si>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</si>
  <si>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</si>
  <si>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</si>
  <si>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</si>
  <si>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</si>
  <si>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</si>
  <si>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</si>
  <si>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</si>
  <si>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</si>
  <si>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</si>
  <si>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</si>
  <si>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</si>
  <si>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</si>
  <si>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</si>
  <si>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</si>
  <si>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</si>
  <si>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</si>
  <si>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</si>
  <si>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</si>
  <si>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</si>
  <si>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</si>
  <si>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</si>
  <si>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</si>
  <si>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</si>
  <si>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</si>
  <si>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</si>
  <si>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</si>
  <si>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</si>
  <si>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</si>
  <si>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</si>
  <si>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</si>
  <si>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</si>
  <si>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</si>
  <si>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</si>
  <si>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</si>
  <si>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</si>
  <si>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</si>
  <si>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</si>
  <si>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</si>
  <si>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</si>
  <si>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</si>
  <si>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</si>
  <si>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</si>
  <si>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</si>
  <si>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</si>
  <si>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</si>
  <si>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</si>
  <si>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</si>
  <si>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</si>
  <si>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</si>
  <si>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</si>
  <si>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</si>
  <si>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</si>
  <si>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</si>
  <si>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</si>
  <si>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</si>
  <si>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</si>
  <si>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</si>
  <si>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</si>
  <si>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</si>
  <si>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</si>
  <si>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</si>
  <si>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</si>
  <si>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</si>
  <si>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</si>
  <si>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</si>
  <si>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</si>
  <si>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</si>
  <si>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</si>
  <si>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</si>
  <si>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</si>
  <si>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</si>
  <si>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</si>
  <si>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</si>
  <si>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</si>
  <si>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</si>
  <si>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</si>
  <si>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</si>
  <si>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</si>
  <si>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</si>
  <si>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</si>
  <si>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</si>
  <si>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</si>
  <si>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</si>
  <si>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</si>
  <si>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</si>
  <si>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</si>
  <si>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</si>
  <si>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</si>
  <si>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</si>
  <si>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</si>
  <si>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</si>
  <si>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</si>
  <si>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</si>
  <si>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</si>
  <si>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</si>
  <si>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</si>
  <si>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</si>
  <si>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</si>
  <si>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</si>
  <si>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</si>
  <si>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</si>
  <si>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</si>
  <si>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</si>
  <si>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</si>
  <si>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</si>
  <si>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</si>
  <si>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</si>
  <si>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</si>
  <si>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</si>
  <si>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</si>
  <si>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</si>
  <si>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</si>
  <si>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</si>
  <si>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</si>
  <si>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</si>
  <si>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</si>
  <si>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</si>
  <si>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</si>
  <si>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</si>
  <si>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</si>
  <si>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</si>
  <si>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</si>
  <si>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</si>
  <si>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</si>
  <si>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</si>
  <si>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</si>
  <si>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</si>
  <si>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</si>
  <si>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</si>
  <si>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</si>
  <si>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</si>
  <si>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</si>
  <si>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</si>
  <si>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</si>
  <si>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</si>
  <si>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</si>
  <si>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</si>
  <si>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</si>
  <si>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</si>
  <si>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</si>
  <si>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</si>
  <si>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</si>
  <si>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</si>
  <si>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</si>
  <si>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</si>
  <si>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</si>
  <si>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</si>
  <si>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</si>
  <si>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</si>
  <si>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</si>
  <si>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</si>
  <si>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</si>
  <si>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</si>
  <si>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</si>
  <si>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</si>
  <si>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</si>
  <si>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</si>
  <si>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</si>
  <si>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</si>
  <si>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</si>
  <si>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</si>
  <si>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</si>
  <si>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</si>
  <si>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</si>
  <si>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</si>
  <si>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</si>
  <si>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</si>
  <si>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</si>
  <si>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</si>
  <si>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</si>
  <si>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</si>
  <si>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</si>
  <si>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</si>
  <si>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</si>
  <si>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</si>
  <si>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</si>
  <si>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</si>
  <si>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</si>
  <si>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</si>
  <si>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</si>
  <si>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</si>
  <si>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</si>
  <si>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</si>
  <si>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</si>
  <si>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</si>
  <si>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</si>
  <si>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</si>
  <si>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</si>
  <si>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</si>
  <si>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</si>
  <si>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</si>
  <si>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</si>
  <si>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</si>
  <si>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</si>
  <si>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</si>
  <si>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</si>
  <si>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</si>
  <si>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</si>
  <si>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</si>
  <si>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</si>
  <si>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</si>
  <si>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</si>
  <si>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</si>
  <si>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</si>
  <si>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</si>
  <si>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</si>
  <si>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</si>
  <si>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</si>
  <si>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</si>
  <si>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</si>
  <si>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</si>
  <si>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</si>
  <si>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</si>
  <si>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</si>
  <si>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</si>
  <si>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</si>
  <si>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</si>
  <si>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</si>
  <si>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</si>
  <si>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</si>
  <si>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</si>
  <si>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</si>
  <si>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</si>
  <si>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</si>
  <si>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</si>
  <si>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</si>
  <si>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</si>
  <si>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</si>
  <si>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</si>
  <si>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</si>
  <si>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</si>
  <si>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</si>
  <si>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</si>
  <si>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</si>
  <si>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</si>
  <si>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</si>
  <si>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</si>
  <si>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</si>
  <si>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</si>
  <si>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</si>
  <si>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</si>
  <si>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</si>
  <si>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</si>
  <si>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</si>
  <si>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</si>
  <si>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</si>
  <si>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</si>
  <si>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</si>
  <si>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</si>
  <si>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</si>
  <si>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</si>
  <si>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</si>
  <si>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</si>
  <si>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</si>
  <si>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</si>
  <si>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</si>
  <si>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</si>
  <si>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</si>
  <si>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</si>
  <si>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</si>
  <si>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</si>
  <si>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</si>
  <si>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</si>
  <si>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</si>
  <si>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</si>
  <si>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</si>
  <si>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</si>
  <si>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</si>
  <si>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</si>
  <si>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</si>
  <si>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</si>
  <si>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</si>
  <si>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</si>
  <si>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</si>
  <si>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</si>
  <si>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</si>
  <si>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</si>
  <si>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</si>
  <si>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</si>
  <si>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</si>
  <si>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</si>
  <si>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</si>
  <si>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</si>
  <si>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</si>
  <si>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</si>
  <si>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</si>
  <si>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</si>
  <si>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</si>
  <si>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</si>
  <si>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</si>
  <si>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</si>
  <si>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</si>
  <si>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</si>
  <si>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</si>
  <si>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</si>
  <si>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</si>
  <si>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</si>
  <si>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</si>
  <si>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</si>
  <si>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</si>
  <si>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</si>
  <si>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</si>
  <si>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</si>
  <si>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</si>
  <si>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</si>
  <si>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</si>
  <si>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</si>
  <si>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</si>
  <si>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</si>
  <si>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</si>
  <si>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</si>
  <si>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</si>
  <si>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</si>
  <si>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</si>
  <si>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</si>
  <si>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</si>
  <si>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</si>
  <si>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</si>
  <si>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</si>
  <si>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</si>
  <si>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</si>
  <si>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</si>
  <si>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</si>
  <si>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</si>
  <si>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</si>
  <si>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</si>
  <si>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</si>
  <si>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</si>
  <si>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</si>
  <si>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</si>
  <si>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</si>
  <si>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</si>
  <si>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</si>
  <si>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</si>
  <si>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</si>
  <si>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</si>
  <si>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</si>
  <si>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</si>
  <si>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</si>
  <si>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</si>
  <si>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</si>
  <si>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</si>
  <si>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</si>
  <si>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</si>
  <si>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</si>
  <si>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</si>
  <si>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</si>
  <si>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</si>
  <si>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</si>
  <si>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</si>
  <si>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</si>
  <si>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</si>
  <si>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</si>
  <si>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</si>
  <si>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</si>
  <si>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</si>
  <si>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</si>
  <si>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</si>
  <si>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</si>
  <si>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</si>
  <si>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</si>
  <si>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</si>
  <si>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</si>
  <si>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</si>
  <si>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</si>
  <si>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</si>
  <si>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</si>
  <si>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</si>
  <si>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</si>
  <si>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</si>
  <si>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</si>
  <si>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</si>
  <si>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</si>
  <si>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</si>
  <si>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</si>
  <si>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</si>
  <si>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</si>
  <si>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</si>
  <si>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</si>
  <si>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</si>
  <si>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</si>
  <si>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</si>
  <si>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</si>
  <si>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</si>
  <si>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</si>
  <si>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</si>
  <si>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</si>
  <si>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</si>
  <si>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</si>
  <si>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</si>
  <si>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</si>
  <si>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</si>
  <si>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</si>
  <si>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</si>
  <si>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</si>
  <si>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</si>
  <si>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</si>
  <si>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</si>
  <si>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</si>
  <si>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</si>
  <si>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</si>
  <si>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</si>
  <si>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</si>
  <si>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</si>
  <si>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</si>
  <si>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</si>
  <si>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</si>
  <si>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</si>
  <si>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</si>
  <si>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</si>
  <si>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</si>
  <si>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</si>
  <si>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</si>
  <si>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</si>
  <si>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</si>
  <si>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</si>
  <si>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</si>
  <si>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</si>
  <si>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</si>
  <si>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</si>
  <si>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</si>
  <si>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</si>
  <si>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</si>
  <si>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</si>
  <si>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</si>
  <si>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</si>
  <si>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</si>
  <si>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</si>
  <si>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</si>
  <si>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</si>
  <si>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</si>
  <si>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</si>
  <si>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</si>
  <si>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</si>
  <si>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</si>
  <si>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</si>
  <si>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</si>
  <si>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</si>
  <si>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</si>
  <si>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</si>
  <si>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</si>
  <si>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</si>
  <si>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</si>
  <si>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</si>
  <si>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</si>
  <si>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</si>
  <si>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</si>
  <si>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</si>
  <si>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</si>
  <si>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</si>
  <si>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</si>
  <si>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</si>
  <si>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</si>
  <si>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</si>
  <si>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</si>
  <si>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</si>
  <si>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</si>
  <si>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</si>
  <si>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</si>
  <si>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</si>
  <si>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</si>
  <si>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</si>
  <si>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</si>
  <si>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</si>
  <si>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</si>
  <si>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</si>
  <si>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</si>
  <si>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</si>
  <si>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</si>
  <si>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</si>
  <si>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</si>
  <si>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</si>
  <si>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</si>
  <si>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</si>
  <si>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</si>
  <si>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</si>
  <si>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</si>
  <si>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</si>
  <si>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</si>
  <si>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</si>
  <si>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</si>
  <si>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</si>
  <si>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</si>
  <si>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</si>
  <si>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</si>
  <si>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</si>
  <si>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</si>
  <si>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</si>
  <si>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</si>
  <si>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</si>
  <si>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</si>
  <si>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</si>
  <si>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</si>
  <si>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</si>
  <si>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</si>
  <si>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</si>
  <si>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</si>
  <si>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</si>
  <si>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</si>
  <si>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</si>
  <si>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</si>
  <si>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</si>
  <si>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</si>
  <si>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</si>
  <si>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</si>
  <si>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</si>
  <si>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</si>
  <si>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</si>
  <si>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</si>
  <si>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</si>
  <si>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</si>
  <si>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</si>
  <si>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</si>
  <si>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</si>
  <si>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</si>
  <si>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</si>
  <si>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</si>
  <si>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</si>
  <si>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</si>
  <si>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</si>
  <si>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</si>
  <si>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</si>
  <si>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</si>
  <si>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</si>
  <si>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</si>
  <si>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</si>
  <si>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</si>
  <si>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</si>
  <si>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</si>
  <si>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</si>
  <si>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</si>
  <si>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</si>
  <si>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</si>
  <si>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</si>
  <si>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</si>
  <si>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</si>
  <si>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</si>
  <si>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</si>
  <si>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</si>
  <si>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</si>
  <si>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</si>
  <si>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</si>
  <si>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</si>
  <si>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</si>
  <si>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</si>
  <si>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</si>
  <si>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</si>
  <si>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</si>
  <si>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</si>
  <si>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</si>
  <si>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</si>
  <si>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</si>
  <si>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</si>
  <si>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</si>
  <si>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</si>
  <si>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</si>
  <si>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</si>
  <si>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</si>
  <si>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</si>
  <si>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</si>
  <si>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</si>
  <si>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</si>
  <si>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</si>
  <si>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</si>
  <si>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</si>
  <si>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</si>
  <si>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</si>
  <si>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</si>
  <si>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</si>
  <si>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</si>
  <si>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</si>
  <si>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</si>
  <si>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</si>
  <si>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</si>
  <si>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</si>
  <si>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</si>
  <si>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</si>
  <si>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</si>
  <si>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</si>
  <si>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</si>
  <si>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</si>
  <si>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</si>
  <si>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</si>
  <si>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</si>
  <si>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</si>
  <si>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</si>
  <si>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</si>
  <si>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</si>
  <si>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</si>
  <si>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</si>
  <si>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</si>
  <si>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</si>
  <si>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</si>
  <si>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</si>
  <si>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</si>
  <si>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</si>
  <si>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</si>
  <si>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</si>
  <si>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</si>
  <si>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</si>
  <si>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</si>
  <si>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</si>
  <si>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</si>
  <si>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</si>
  <si>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</si>
  <si>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</si>
  <si>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</si>
  <si>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</si>
  <si>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</si>
  <si>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</si>
  <si>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</si>
  <si>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</si>
  <si>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</si>
  <si>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</si>
  <si>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</si>
  <si>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</si>
  <si>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</si>
  <si>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</si>
  <si>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</si>
  <si>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</si>
  <si>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</si>
  <si>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</si>
  <si>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</si>
  <si>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</si>
  <si>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</si>
  <si>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</si>
  <si>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</si>
  <si>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</si>
  <si>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</si>
  <si>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</si>
  <si>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</si>
  <si>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</si>
  <si>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</si>
  <si>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</si>
  <si>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</si>
  <si>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</si>
  <si>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</si>
  <si>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</si>
  <si>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</si>
  <si>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</si>
  <si>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</si>
  <si>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</si>
  <si>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</si>
  <si>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</si>
  <si>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</si>
  <si>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</si>
  <si>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</si>
  <si>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</si>
  <si>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</si>
  <si>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</si>
  <si>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</si>
  <si>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</si>
  <si>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</si>
  <si>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</si>
  <si>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</si>
  <si>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</si>
  <si>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</si>
  <si>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</si>
  <si>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</si>
  <si>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</si>
  <si>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</si>
  <si>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</si>
  <si>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</si>
  <si>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</si>
  <si>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</si>
  <si>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</si>
  <si>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</si>
  <si>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</si>
  <si>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</si>
  <si>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</si>
  <si>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</si>
  <si>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</si>
  <si>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</si>
  <si>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</si>
  <si>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</si>
  <si>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</si>
  <si>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</si>
  <si>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</si>
  <si>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</si>
  <si>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</si>
  <si>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</si>
  <si>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</si>
  <si>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</si>
  <si>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</si>
  <si>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</si>
  <si>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</si>
  <si>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</si>
  <si>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</si>
  <si>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</si>
  <si>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</si>
  <si>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</si>
  <si>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</si>
  <si>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</si>
  <si>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</si>
  <si>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</si>
  <si>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</si>
  <si>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</si>
  <si>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</si>
  <si>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</si>
  <si>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</si>
  <si>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</si>
  <si>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</si>
  <si>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</si>
  <si>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</si>
  <si>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</si>
  <si>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</si>
  <si>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</si>
  <si>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</si>
  <si>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</si>
  <si>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</si>
  <si>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</si>
  <si>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</si>
  <si>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</si>
  <si>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</si>
  <si>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</si>
  <si>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</si>
  <si>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</si>
  <si>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</si>
  <si>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</si>
  <si>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</si>
  <si>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</si>
  <si>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</si>
  <si>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</si>
  <si>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</si>
  <si>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</si>
  <si>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</si>
  <si>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</si>
  <si>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</si>
  <si>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</si>
  <si>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</si>
  <si>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</si>
  <si>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</si>
  <si>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</si>
  <si>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</si>
  <si>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</si>
  <si>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</si>
  <si>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</si>
  <si>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</si>
  <si>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</si>
  <si>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</si>
  <si>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</si>
  <si>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</si>
  <si>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</si>
  <si>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</si>
  <si>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</si>
  <si>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</si>
  <si>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</si>
  <si>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</si>
  <si>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</si>
  <si>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</si>
  <si>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</si>
  <si>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</si>
  <si>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</si>
  <si>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</si>
  <si>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</si>
  <si>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</si>
  <si>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</si>
  <si>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</si>
  <si>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</si>
  <si>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</si>
  <si>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</si>
  <si>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</si>
  <si>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</si>
  <si>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</si>
  <si>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</si>
  <si>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</si>
  <si>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</si>
  <si>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</si>
  <si>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</si>
  <si>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</si>
  <si>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</si>
  <si>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</si>
  <si>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</si>
  <si>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</si>
  <si>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</si>
  <si>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</si>
  <si>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</si>
  <si>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</si>
  <si>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</si>
  <si>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</si>
  <si>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</si>
  <si>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</si>
  <si>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</si>
  <si>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</si>
  <si>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</si>
  <si>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</si>
  <si>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</si>
  <si>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</si>
  <si>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</si>
  <si>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</si>
  <si>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</si>
  <si>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</si>
  <si>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</si>
  <si>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</si>
  <si>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</si>
  <si>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</si>
  <si>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</si>
  <si>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</si>
  <si>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</si>
  <si>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</si>
  <si>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</si>
  <si>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</si>
  <si>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</si>
  <si>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</si>
  <si>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</si>
  <si>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</si>
  <si>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</si>
  <si>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</si>
  <si>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</si>
  <si>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</si>
  <si>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</si>
  <si>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</si>
  <si>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</si>
  <si>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</si>
  <si>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</si>
  <si>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</si>
  <si>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</si>
  <si>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</si>
  <si>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</si>
  <si>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</si>
  <si>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</si>
  <si>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</si>
  <si>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</si>
  <si>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</si>
  <si>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</si>
  <si>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</si>
  <si>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</si>
  <si>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</si>
  <si>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</si>
  <si>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</si>
  <si>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</si>
  <si>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</si>
  <si>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</si>
  <si>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</si>
  <si>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</si>
  <si>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</si>
  <si>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</si>
  <si>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</si>
  <si>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</si>
  <si>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</si>
  <si>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</si>
  <si>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</si>
  <si>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</si>
  <si>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</si>
  <si>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</si>
  <si>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</si>
  <si>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</si>
  <si>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</si>
  <si>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</si>
  <si>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</si>
  <si>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</si>
  <si>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</si>
  <si>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</si>
  <si>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</si>
  <si>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</si>
  <si>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</si>
  <si>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</si>
  <si>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</si>
  <si>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</si>
  <si>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</si>
  <si>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</si>
  <si>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</si>
  <si>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</si>
  <si>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</si>
  <si>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</si>
  <si>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</si>
  <si>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</si>
  <si>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</si>
  <si>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</si>
  <si>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</si>
  <si>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</si>
  <si>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</si>
  <si>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</si>
  <si>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</si>
  <si>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</si>
  <si>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</si>
  <si>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</si>
  <si>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</si>
  <si>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</si>
  <si>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</si>
  <si>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</si>
  <si>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</si>
  <si>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</si>
  <si>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</si>
  <si>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</si>
  <si>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</si>
  <si>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</si>
  <si>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</si>
  <si>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</si>
  <si>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</si>
  <si>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</si>
  <si>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</si>
  <si>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</si>
  <si>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</si>
  <si>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</si>
  <si>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</si>
  <si>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</si>
  <si>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</si>
  <si>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</si>
  <si>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</si>
  <si>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</si>
  <si>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</si>
  <si>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</si>
  <si>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</si>
  <si>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</si>
  <si>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</si>
  <si>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</si>
  <si>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</si>
  <si>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</si>
  <si>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</si>
  <si>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</si>
  <si>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</si>
  <si>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</si>
  <si>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</si>
  <si>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</si>
  <si>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</si>
  <si>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</si>
  <si>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</si>
  <si>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</si>
  <si>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</si>
  <si>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</si>
  <si>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</si>
  <si>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</si>
  <si>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</si>
  <si>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</si>
  <si>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</si>
  <si>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</si>
  <si>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</si>
  <si>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</si>
  <si>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</si>
  <si>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</si>
  <si>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</si>
  <si>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</si>
  <si>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</si>
  <si>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</si>
  <si>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</si>
  <si>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</si>
  <si>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</si>
  <si>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</si>
  <si>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</si>
  <si>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</si>
  <si>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</si>
  <si>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</si>
  <si>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</si>
  <si>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</si>
  <si>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</si>
  <si>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</si>
  <si>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</si>
  <si>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</si>
  <si>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</si>
  <si>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</si>
  <si>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</si>
  <si>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</si>
  <si>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</si>
  <si>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</si>
  <si>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</si>
  <si>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</si>
  <si>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</si>
  <si>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</si>
  <si>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</si>
  <si>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</si>
  <si>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</si>
  <si>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</si>
  <si>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</si>
  <si>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</si>
  <si>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</si>
  <si>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</si>
  <si>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</si>
  <si>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</si>
  <si>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</si>
  <si>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</si>
  <si>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</si>
  <si>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</si>
  <si>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</si>
  <si>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</si>
  <si>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</si>
  <si>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</si>
  <si>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</si>
  <si>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</si>
  <si>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</si>
  <si>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</si>
  <si>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</si>
  <si>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</si>
  <si>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</si>
  <si>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</si>
  <si>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</si>
  <si>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</si>
  <si>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</si>
  <si>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</si>
  <si>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</si>
  <si>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</si>
  <si>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</si>
  <si>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</si>
  <si>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</si>
  <si>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</si>
  <si>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</si>
  <si>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</si>
  <si>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</si>
  <si>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</si>
  <si>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</si>
  <si>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</si>
  <si>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</si>
  <si>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</si>
  <si>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</si>
  <si>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</si>
  <si>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</si>
  <si>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</si>
  <si>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</si>
  <si>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</si>
  <si>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</si>
  <si>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</si>
  <si>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</si>
  <si>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</si>
  <si>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</si>
  <si>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</si>
  <si>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</si>
  <si>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</si>
  <si>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</si>
  <si>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</si>
  <si>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</si>
  <si>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</si>
  <si>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</si>
  <si>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</si>
  <si>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</si>
  <si>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</si>
  <si>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</si>
  <si>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</si>
  <si>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</si>
  <si>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</si>
  <si>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</si>
  <si>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</si>
  <si>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</si>
  <si>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</si>
  <si>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</si>
  <si>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</si>
  <si>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</si>
  <si>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</si>
  <si>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</si>
  <si>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</si>
  <si>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</si>
  <si>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</si>
  <si>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</si>
  <si>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</si>
  <si>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</si>
  <si>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</si>
  <si>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</si>
  <si>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</si>
  <si>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</si>
  <si>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</si>
  <si>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</si>
  <si>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</si>
  <si>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</si>
  <si>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</si>
  <si>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</si>
  <si>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</si>
  <si>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</si>
  <si>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</si>
  <si>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</si>
  <si>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</si>
  <si>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</si>
  <si>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</si>
  <si>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</si>
  <si>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</si>
  <si>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</si>
  <si>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</si>
  <si>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</si>
  <si>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</si>
  <si>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</si>
  <si>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</si>
  <si>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</si>
  <si>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</si>
  <si>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</si>
  <si>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</si>
  <si>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</si>
  <si>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</si>
  <si>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</si>
  <si>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</si>
  <si>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</si>
  <si>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</si>
  <si>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</si>
  <si>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</si>
  <si>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</si>
  <si>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</si>
  <si>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</si>
  <si>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</si>
  <si>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</si>
  <si>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</si>
  <si>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</si>
  <si>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</si>
  <si>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</si>
  <si>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</si>
  <si>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</si>
  <si>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</si>
  <si>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</si>
  <si>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</si>
  <si>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</si>
  <si>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</si>
  <si>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</si>
  <si>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</si>
  <si>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</si>
  <si>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</si>
  <si>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</si>
  <si>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</si>
  <si>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</si>
  <si>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</si>
  <si>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</si>
  <si>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</si>
  <si>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</si>
  <si>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</si>
  <si>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</si>
  <si>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</si>
  <si>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</si>
  <si>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</si>
  <si>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</si>
  <si>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</si>
  <si>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</si>
  <si>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</si>
  <si>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</si>
  <si>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</si>
  <si>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</si>
  <si>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</si>
  <si>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</si>
  <si>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</si>
  <si>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</si>
  <si>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</si>
  <si>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</si>
  <si>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</si>
  <si>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</si>
  <si>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</si>
  <si>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</si>
  <si>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</si>
  <si>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</si>
  <si>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</si>
  <si>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</si>
  <si>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</si>
  <si>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</si>
  <si>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</si>
  <si>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</si>
  <si>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</si>
  <si>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</si>
  <si>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</si>
  <si>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</si>
  <si>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</si>
  <si>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</si>
  <si>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</si>
  <si>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</si>
  <si>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</si>
  <si>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</si>
  <si>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</si>
  <si>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</si>
  <si>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</si>
  <si>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</si>
  <si>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</si>
  <si>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</si>
  <si>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</si>
  <si>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</si>
  <si>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</si>
  <si>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</si>
  <si>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</si>
  <si>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</si>
  <si>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</si>
  <si>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</si>
  <si>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</si>
  <si>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</si>
  <si>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</si>
  <si>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</si>
  <si>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</si>
  <si>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</si>
  <si>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</si>
  <si>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</si>
  <si>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</si>
  <si>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</si>
  <si>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</si>
  <si>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</si>
  <si>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</si>
  <si>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</si>
  <si>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</si>
  <si>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</si>
  <si>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</si>
  <si>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</si>
  <si>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</si>
  <si>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</si>
  <si>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</si>
  <si>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</si>
  <si>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</si>
  <si>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</si>
  <si>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</si>
  <si>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</si>
  <si>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</si>
  <si>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</si>
  <si>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</si>
  <si>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</si>
  <si>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</si>
  <si>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</si>
  <si>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</si>
  <si>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</si>
  <si>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</si>
  <si>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</si>
  <si>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</si>
  <si>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</si>
  <si>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</si>
  <si>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</si>
  <si>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</si>
  <si>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</si>
  <si>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</si>
  <si>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</si>
  <si>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</si>
  <si>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</si>
  <si>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</si>
  <si>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</si>
  <si>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</si>
  <si>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</si>
  <si>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</si>
  <si>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</si>
  <si>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</si>
  <si>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</si>
  <si>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</si>
  <si>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</si>
  <si>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</si>
  <si>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</si>
  <si>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</si>
  <si>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</si>
  <si>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</si>
  <si>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</si>
  <si>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</si>
  <si>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</si>
  <si>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</si>
  <si>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</si>
  <si>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</si>
  <si>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</si>
  <si>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</si>
  <si>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</si>
  <si>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</si>
  <si>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</si>
  <si>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</si>
  <si>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</si>
  <si>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</si>
  <si>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</si>
  <si>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</si>
  <si>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</si>
  <si>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</si>
  <si>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</si>
  <si>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</si>
  <si>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</si>
  <si>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</si>
  <si>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</si>
  <si>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</si>
  <si>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</si>
  <si>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</si>
  <si>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</si>
  <si>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</si>
  <si>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</si>
  <si>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</si>
  <si>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</si>
  <si>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</si>
  <si>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</si>
  <si>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</si>
  <si>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</si>
  <si>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</si>
  <si>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</si>
  <si>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</si>
  <si>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</si>
  <si>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</si>
  <si>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</si>
  <si>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</si>
  <si>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</si>
  <si>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</si>
  <si>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</si>
  <si>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</si>
  <si>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</si>
  <si>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</si>
  <si>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</si>
  <si>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</si>
  <si>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</si>
  <si>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</si>
  <si>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</si>
  <si>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</si>
  <si>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</si>
  <si>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</si>
  <si>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</si>
  <si>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</si>
  <si>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</si>
  <si>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</si>
  <si>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</si>
  <si>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</si>
  <si>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</si>
  <si>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</si>
  <si>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</si>
  <si>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</si>
  <si>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</si>
  <si>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</si>
  <si>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</si>
  <si>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</si>
  <si>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</si>
  <si>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</si>
  <si>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</si>
  <si>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</si>
  <si>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</si>
  <si>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</si>
  <si>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</si>
  <si>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</si>
  <si>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</si>
  <si>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</si>
  <si>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</si>
  <si>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</si>
  <si>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</si>
  <si>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</si>
  <si>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</si>
  <si>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</si>
  <si>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</si>
  <si>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</si>
  <si>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</si>
  <si>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</si>
  <si>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</si>
  <si>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</si>
  <si>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</si>
  <si>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</si>
  <si>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</si>
  <si>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</si>
  <si>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</si>
  <si>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</si>
  <si>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</si>
  <si>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</si>
  <si>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</si>
  <si>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</si>
  <si>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</si>
  <si>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</si>
  <si>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</si>
  <si>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</si>
  <si>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</si>
  <si>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</si>
  <si>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</si>
  <si>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</si>
  <si>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</si>
  <si>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</si>
  <si>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</si>
  <si>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</si>
  <si>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</si>
  <si>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</si>
  <si>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</si>
  <si>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</si>
  <si>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</si>
  <si>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</si>
  <si>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</si>
  <si>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</si>
  <si>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</si>
  <si>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</si>
  <si>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</si>
  <si>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</si>
  <si>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</si>
  <si>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</si>
  <si>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</si>
  <si>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</si>
  <si>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</si>
  <si>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</si>
  <si>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</si>
  <si>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</si>
  <si>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</si>
  <si>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</si>
  <si>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</si>
  <si>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</si>
  <si>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</si>
  <si>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</si>
  <si>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</si>
  <si>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</si>
  <si>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</si>
  <si>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</si>
  <si>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</si>
  <si>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</si>
  <si>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</si>
  <si>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</si>
  <si>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</si>
  <si>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</si>
  <si>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</si>
  <si>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</si>
  <si>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</si>
  <si>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</si>
  <si>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</si>
  <si>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</si>
  <si>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</si>
  <si>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</si>
  <si>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</si>
  <si>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</si>
  <si>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</si>
  <si>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</si>
  <si>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</si>
  <si>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</si>
  <si>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</si>
  <si>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</si>
  <si>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</si>
  <si>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</si>
  <si>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</si>
  <si>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</si>
  <si>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</si>
  <si>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</si>
  <si>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</si>
  <si>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</si>
  <si>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</si>
  <si>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</si>
  <si>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</si>
  <si>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</si>
  <si>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</si>
  <si>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</si>
  <si>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</si>
  <si>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</si>
  <si>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</si>
  <si>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</si>
  <si>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</si>
  <si>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</si>
  <si>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</si>
  <si>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</si>
  <si>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</si>
  <si>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</si>
  <si>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</si>
  <si>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</si>
  <si>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</si>
  <si>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</si>
  <si>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</si>
  <si>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</si>
  <si>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</si>
  <si>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</si>
  <si>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</si>
  <si>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</si>
  <si>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</si>
  <si>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</si>
  <si>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</si>
  <si>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</si>
  <si>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</si>
  <si>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</si>
  <si>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</si>
  <si>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</si>
  <si>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</si>
  <si>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</si>
  <si>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</si>
  <si>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</si>
  <si>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</si>
  <si>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</si>
  <si>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</si>
  <si>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</si>
  <si>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</si>
  <si>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</si>
  <si>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</si>
  <si>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</si>
  <si>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</si>
  <si>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</si>
  <si>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</si>
  <si>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</si>
  <si>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</si>
  <si>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</si>
  <si>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</si>
  <si>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</si>
  <si>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</si>
  <si>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</si>
  <si>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</si>
  <si>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</si>
  <si>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</si>
  <si>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</si>
  <si>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</si>
  <si>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</si>
  <si>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</si>
  <si>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</si>
  <si>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</si>
  <si>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</si>
  <si>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</si>
  <si>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</si>
  <si>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</si>
  <si>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</si>
  <si>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</si>
  <si>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</si>
  <si>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</si>
  <si>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</si>
  <si>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</si>
  <si>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</si>
  <si>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</si>
  <si>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</si>
  <si>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</si>
  <si>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</si>
  <si>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</si>
  <si>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</si>
  <si>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</si>
  <si>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</si>
  <si>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</si>
  <si>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</si>
  <si>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</si>
  <si>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</si>
  <si>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</si>
  <si>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</si>
  <si>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</si>
  <si>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</si>
  <si>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</si>
  <si>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</si>
  <si>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</si>
  <si>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</si>
  <si>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</si>
  <si>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</si>
  <si>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</si>
  <si>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</si>
  <si>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</si>
  <si>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</si>
  <si>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</si>
  <si>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</si>
  <si>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</si>
  <si>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</si>
  <si>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</si>
  <si>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</si>
  <si>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</si>
  <si>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</si>
  <si>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</si>
  <si>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</si>
  <si>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</si>
  <si>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</si>
  <si>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</si>
  <si>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</si>
  <si>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</si>
  <si>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</si>
  <si>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</si>
  <si>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</si>
  <si>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</si>
  <si>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</si>
  <si>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</si>
  <si>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</si>
  <si>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</si>
  <si>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</si>
  <si>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</si>
  <si>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</si>
  <si>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</si>
  <si>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</si>
  <si>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</si>
  <si>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</si>
  <si>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</si>
  <si>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</si>
  <si>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</si>
  <si>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</si>
  <si>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</si>
  <si>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</si>
  <si>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</si>
  <si>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</si>
  <si>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</si>
  <si>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</si>
  <si>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</si>
  <si>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</si>
  <si>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</si>
  <si>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</si>
  <si>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</si>
  <si>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</si>
  <si>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</si>
  <si>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</si>
  <si>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</si>
  <si>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</si>
  <si>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</si>
  <si>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</si>
  <si>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</si>
  <si>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</si>
  <si>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</si>
  <si>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</si>
  <si>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</si>
  <si>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</si>
  <si>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</si>
  <si>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</si>
  <si>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</si>
  <si>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</si>
  <si>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</si>
  <si>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</si>
  <si>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</si>
  <si>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</si>
  <si>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</si>
  <si>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</si>
  <si>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</si>
  <si>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</si>
  <si>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</si>
  <si>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</si>
  <si>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</si>
  <si>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</si>
  <si>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</si>
  <si>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</si>
  <si>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</si>
  <si>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</si>
  <si>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</si>
  <si>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</si>
  <si>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</si>
  <si>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</si>
  <si>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</si>
  <si>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</si>
  <si>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</si>
  <si>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</si>
  <si>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</si>
  <si>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</si>
  <si>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</si>
  <si>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</si>
  <si>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</si>
  <si>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</si>
  <si>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</si>
  <si>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</si>
  <si>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</si>
  <si>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</si>
  <si>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</si>
  <si>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</si>
  <si>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</si>
  <si>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</si>
  <si>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</si>
  <si>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</si>
  <si>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</si>
  <si>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</si>
  <si>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</si>
  <si>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</si>
  <si>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</si>
  <si>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</si>
  <si>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</si>
  <si>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</si>
  <si>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</si>
  <si>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</si>
  <si>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</si>
  <si>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</si>
  <si>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</si>
  <si>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</si>
  <si>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</si>
  <si>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</si>
  <si>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</si>
  <si>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</si>
  <si>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</si>
  <si>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</si>
  <si>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</si>
  <si>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</si>
  <si>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</si>
  <si>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</si>
  <si>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</si>
  <si>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</si>
  <si>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</si>
  <si>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</si>
  <si>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</si>
  <si>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</si>
  <si>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</si>
  <si>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</si>
  <si>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</si>
  <si>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</si>
  <si>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</si>
  <si>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</si>
  <si>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</si>
  <si>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</si>
  <si>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</si>
  <si>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</si>
  <si>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</si>
  <si>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</si>
  <si>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</si>
  <si>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</si>
  <si>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</si>
  <si>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</si>
  <si>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</si>
  <si>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</si>
  <si>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</si>
  <si>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</si>
  <si>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</si>
  <si>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</si>
  <si>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</si>
  <si>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</si>
  <si>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</si>
  <si>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</si>
  <si>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</si>
  <si>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</si>
  <si>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</si>
  <si>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</si>
  <si>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</si>
  <si>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</si>
  <si>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</si>
  <si>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</si>
  <si>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</si>
  <si>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</si>
  <si>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</si>
  <si>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</si>
  <si>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</si>
  <si>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</si>
  <si>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</si>
  <si>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</si>
  <si>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</si>
  <si>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</si>
  <si>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</si>
  <si>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</si>
  <si>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</si>
  <si>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</si>
  <si>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</si>
  <si>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</si>
  <si>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</si>
  <si>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</si>
  <si>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</si>
  <si>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</si>
  <si>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</si>
  <si>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</si>
  <si>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</si>
  <si>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</si>
  <si>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</si>
  <si>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</si>
  <si>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</si>
  <si>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</si>
  <si>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</si>
  <si>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</si>
  <si>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</si>
  <si>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</si>
  <si>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</si>
  <si>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</si>
  <si>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</si>
  <si>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</si>
  <si>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</si>
  <si>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</si>
  <si>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</si>
  <si>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</si>
  <si>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</si>
  <si>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</si>
  <si>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</si>
  <si>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</si>
  <si>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</si>
  <si>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</si>
  <si>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</si>
  <si>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</si>
  <si>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</si>
  <si>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</si>
  <si>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</si>
  <si>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</si>
  <si>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</si>
  <si>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</si>
  <si>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</si>
  <si>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</si>
  <si>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</si>
  <si>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</si>
  <si>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</si>
  <si>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</si>
  <si>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</si>
  <si>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</si>
  <si>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</si>
  <si>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</si>
  <si>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</si>
  <si>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</si>
  <si>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</si>
  <si>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</si>
  <si>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</si>
  <si>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</si>
  <si>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</si>
  <si>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</si>
  <si>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</si>
  <si>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</si>
  <si>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</si>
  <si>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</si>
  <si>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</si>
  <si>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</si>
  <si>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</si>
  <si>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</si>
  <si>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</si>
  <si>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</si>
  <si>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</si>
  <si>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</si>
  <si>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</si>
  <si>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</si>
  <si>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</si>
  <si>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</si>
  <si>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</si>
  <si>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</si>
  <si>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</si>
  <si>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</si>
  <si>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</si>
  <si>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</si>
  <si>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</si>
  <si>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</si>
  <si>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</si>
  <si>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</si>
  <si>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</si>
  <si>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</si>
  <si>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</si>
  <si>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</si>
  <si>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</si>
  <si>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</si>
  <si>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</si>
  <si>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</si>
  <si>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</si>
  <si>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</si>
  <si>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</si>
  <si>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</si>
  <si>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</si>
  <si>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</si>
  <si>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</si>
  <si>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</si>
  <si>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</si>
  <si>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</si>
  <si>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</si>
  <si>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</si>
  <si>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</si>
  <si>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</si>
  <si>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</si>
  <si>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</si>
  <si>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</si>
  <si>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</si>
  <si>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</si>
  <si>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</si>
  <si>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</si>
  <si>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</si>
  <si>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</si>
  <si>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</si>
  <si>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</si>
  <si>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</si>
  <si>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</si>
  <si>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</si>
  <si>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</si>
  <si>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</si>
  <si>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</si>
  <si>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</si>
  <si>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</si>
  <si>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</si>
  <si>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</si>
  <si>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</si>
  <si>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</si>
  <si>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</si>
  <si>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</si>
  <si>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</si>
  <si>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</si>
  <si>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</si>
  <si>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</si>
  <si>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</si>
  <si>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</si>
  <si>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</si>
  <si>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</si>
  <si>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</si>
  <si>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</si>
  <si>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</si>
  <si>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</si>
  <si>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</si>
  <si>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</si>
  <si>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</si>
  <si>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</si>
  <si>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</si>
  <si>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</si>
  <si>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</si>
  <si>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</si>
  <si>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</si>
  <si>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</si>
  <si>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</si>
  <si>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</si>
  <si>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</si>
  <si>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</si>
  <si>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</si>
  <si>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</si>
  <si>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</si>
  <si>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</si>
  <si>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</si>
  <si>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</si>
  <si>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</si>
  <si>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</si>
  <si>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</si>
  <si>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</si>
  <si>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</si>
  <si>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</si>
  <si>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</si>
  <si>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</si>
  <si>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</si>
  <si>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</si>
  <si>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</si>
  <si>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</si>
  <si>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</si>
  <si>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</si>
  <si>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</si>
  <si>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</si>
  <si>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</si>
  <si>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</si>
  <si>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</si>
  <si>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</si>
  <si>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</si>
  <si>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</si>
  <si>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</si>
  <si>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</si>
  <si>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</si>
  <si>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</si>
  <si>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</si>
  <si>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</si>
  <si>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</si>
  <si>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</si>
  <si>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</si>
  <si>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</si>
  <si>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</si>
  <si>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</si>
  <si>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</si>
  <si>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</si>
  <si>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</si>
  <si>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</si>
  <si>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</si>
  <si>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</si>
  <si>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</si>
  <si>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</si>
  <si>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</si>
  <si>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</si>
  <si>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</si>
  <si>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</si>
  <si>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</si>
  <si>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</si>
  <si>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</si>
  <si>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</si>
  <si>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</si>
  <si>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</si>
  <si>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</si>
  <si>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</si>
  <si>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</si>
  <si>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</si>
  <si>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</si>
  <si>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</si>
  <si>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</si>
  <si>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</si>
  <si>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</si>
  <si>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</si>
  <si>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</si>
  <si>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</si>
  <si>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</si>
  <si>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</si>
  <si>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</si>
  <si>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</si>
  <si>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</si>
  <si>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</si>
  <si>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</si>
  <si>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</si>
  <si>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</si>
  <si>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</si>
  <si>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</si>
  <si>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</si>
  <si>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</si>
  <si>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</si>
  <si>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</si>
  <si>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</si>
  <si>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</si>
  <si>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</si>
  <si>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</si>
  <si>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</si>
  <si>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</si>
  <si>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</si>
  <si>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</si>
  <si>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</si>
  <si>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</si>
  <si>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</si>
  <si>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</si>
  <si>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</si>
  <si>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</si>
  <si>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</si>
  <si>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</si>
  <si>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</si>
  <si>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</si>
  <si>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</si>
  <si>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</si>
  <si>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</si>
  <si>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</si>
  <si>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</si>
  <si>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</si>
  <si>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</si>
  <si>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</si>
  <si>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</si>
  <si>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</si>
  <si>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</si>
  <si>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</si>
  <si>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</si>
  <si>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</si>
  <si>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</si>
  <si>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</si>
  <si>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</si>
  <si>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</si>
  <si>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</si>
  <si>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</si>
  <si>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</si>
  <si>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</si>
  <si>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</si>
  <si>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</si>
  <si>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</si>
  <si>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</si>
  <si>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</si>
  <si>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</si>
  <si>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</si>
  <si>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</si>
  <si>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</si>
  <si>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</si>
  <si>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</si>
  <si>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</si>
  <si>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</si>
  <si>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</si>
  <si>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</si>
  <si>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</si>
  <si>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</si>
  <si>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</si>
  <si>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</si>
  <si>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</si>
  <si>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</si>
  <si>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</si>
  <si>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</si>
  <si>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</si>
  <si>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</si>
  <si>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</si>
  <si>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</si>
  <si>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</si>
  <si>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</si>
  <si>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</si>
  <si>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</si>
  <si>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</si>
  <si>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</si>
  <si>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</si>
  <si>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</si>
  <si>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</si>
  <si>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</si>
  <si>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</si>
  <si>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</si>
  <si>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</si>
  <si>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</si>
  <si>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</si>
  <si>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</si>
  <si>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</si>
  <si>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</si>
  <si>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</si>
  <si>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</si>
  <si>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</si>
  <si>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</si>
  <si>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</si>
  <si>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</si>
  <si>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</si>
  <si>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</si>
  <si>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</si>
  <si>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</si>
  <si>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</si>
  <si>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</si>
  <si>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</si>
  <si>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</si>
  <si>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</si>
  <si>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</si>
  <si>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</si>
  <si>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</si>
  <si>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</si>
  <si>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</si>
  <si>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</si>
  <si>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</si>
  <si>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</si>
  <si>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</si>
  <si>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</si>
  <si>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</si>
  <si>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</si>
  <si>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</si>
  <si>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</si>
  <si>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</si>
  <si>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</si>
  <si>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</si>
  <si>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</si>
  <si>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</si>
  <si>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</si>
  <si>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</si>
  <si>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</si>
  <si>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</si>
  <si>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</si>
  <si>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</si>
  <si>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</si>
  <si>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</si>
  <si>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</si>
  <si>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</si>
  <si>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</si>
  <si>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</si>
  <si>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</si>
  <si>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</si>
  <si>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</si>
  <si>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</si>
  <si>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</si>
  <si>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</si>
  <si>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</si>
  <si>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</si>
  <si>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</si>
  <si>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</si>
  <si>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</si>
  <si>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</si>
  <si>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</si>
  <si>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</si>
  <si>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</si>
  <si>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</si>
  <si>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</si>
  <si>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</si>
  <si>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</si>
  <si>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</si>
  <si>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</si>
  <si>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</si>
  <si>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</si>
  <si>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</si>
  <si>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</si>
  <si>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</si>
  <si>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</si>
  <si>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</si>
  <si>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</si>
  <si>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</si>
  <si>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</si>
  <si>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</si>
  <si>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</si>
  <si>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</si>
  <si>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</si>
  <si>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</si>
  <si>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</si>
  <si>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</si>
  <si>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</si>
  <si>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</si>
  <si>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</si>
  <si>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</si>
  <si>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</si>
  <si>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</si>
  <si>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</si>
  <si>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</si>
  <si>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</si>
  <si>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</si>
  <si>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</si>
  <si>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</si>
  <si>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</si>
  <si>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</si>
  <si>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</si>
  <si>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</si>
  <si>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</si>
  <si>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</si>
  <si>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</si>
  <si>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</si>
  <si>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</si>
  <si>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</si>
  <si>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</si>
  <si>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</si>
  <si>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</si>
  <si>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</si>
  <si>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</si>
  <si>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</si>
  <si>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</si>
  <si>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</si>
  <si>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</si>
  <si>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</si>
  <si>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</si>
  <si>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</si>
  <si>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</si>
  <si>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</si>
  <si>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</si>
  <si>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</si>
  <si>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</si>
  <si>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</si>
  <si>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</si>
  <si>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</si>
  <si>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</si>
  <si>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</si>
  <si>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</si>
  <si>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</si>
  <si>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</si>
  <si>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</si>
  <si>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</si>
  <si>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</si>
  <si>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</si>
  <si>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</si>
  <si>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</si>
  <si>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</si>
  <si>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</si>
  <si>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</si>
  <si>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</si>
  <si>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</si>
  <si>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</si>
  <si>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</si>
  <si>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</si>
  <si>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</si>
  <si>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</si>
  <si>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</si>
  <si>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</si>
  <si>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</si>
  <si>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</si>
  <si>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</si>
  <si>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</si>
  <si>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</si>
  <si>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</si>
  <si>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</si>
  <si>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</si>
  <si>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</si>
  <si>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</si>
  <si>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</si>
  <si>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</si>
  <si>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</si>
  <si>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</si>
  <si>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</si>
  <si>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</si>
  <si>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</si>
  <si>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</si>
  <si>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</si>
  <si>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</si>
  <si>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</si>
  <si>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</si>
  <si>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</si>
  <si>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</si>
  <si>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</si>
  <si>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</si>
  <si>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</si>
  <si>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</si>
  <si>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</si>
  <si>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</si>
  <si>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</si>
  <si>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</si>
  <si>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</si>
  <si>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</si>
  <si>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</si>
  <si>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</si>
  <si>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</si>
  <si>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</si>
  <si>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</si>
  <si>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</si>
  <si>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</si>
  <si>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</si>
  <si>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</si>
  <si>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</si>
  <si>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</si>
  <si>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</si>
  <si>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</si>
  <si>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</si>
  <si>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</si>
  <si>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</si>
  <si>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</si>
  <si>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</si>
  <si>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</si>
  <si>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</si>
  <si>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</si>
  <si>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</si>
  <si>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</si>
  <si>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</si>
  <si>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</si>
  <si>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</si>
  <si>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</si>
  <si>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</si>
  <si>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</si>
  <si>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</si>
  <si>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</si>
  <si>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</si>
  <si>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</si>
  <si>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</si>
  <si>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</si>
  <si>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</si>
  <si>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</si>
  <si>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</si>
  <si>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</si>
  <si>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</si>
  <si>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</si>
  <si>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</si>
  <si>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</si>
  <si>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</si>
  <si>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</si>
  <si>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</si>
  <si>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</si>
  <si>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</si>
  <si>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</si>
  <si>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</si>
  <si>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</si>
  <si>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</si>
  <si>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</si>
  <si>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</si>
  <si>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</si>
  <si>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</si>
  <si>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</si>
  <si>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</si>
  <si>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</si>
  <si>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</si>
  <si>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</si>
  <si>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</si>
  <si>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</si>
  <si>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</si>
  <si>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</si>
  <si>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</si>
  <si>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</si>
  <si>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</si>
  <si>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</si>
  <si>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</si>
  <si>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</si>
  <si>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</si>
  <si>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</si>
  <si>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</si>
  <si>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</si>
  <si>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</si>
  <si>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</si>
  <si>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</si>
  <si>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</si>
  <si>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</si>
  <si>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</si>
  <si>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</si>
  <si>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</si>
  <si>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</si>
  <si>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</si>
  <si>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</si>
  <si>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</si>
  <si>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</si>
  <si>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</si>
  <si>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</si>
  <si>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</si>
  <si>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</si>
  <si>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</si>
  <si>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</si>
  <si>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</si>
  <si>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</si>
  <si>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</si>
  <si>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</si>
  <si>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</si>
  <si>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</si>
  <si>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</si>
  <si>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</si>
  <si>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</si>
  <si>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</si>
  <si>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</si>
  <si>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</si>
  <si>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</si>
  <si>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</si>
  <si>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</si>
  <si>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</si>
  <si>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</si>
  <si>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</si>
  <si>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</si>
  <si>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</si>
  <si>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</si>
  <si>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</si>
  <si>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</si>
  <si>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</si>
  <si>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</si>
  <si>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</si>
  <si>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</si>
  <si>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</si>
  <si>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</si>
  <si>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</si>
  <si>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</si>
  <si>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</si>
  <si>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</si>
  <si>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</si>
  <si>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</si>
  <si>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</si>
  <si>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</si>
  <si>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</si>
  <si>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</si>
  <si>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</si>
  <si>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</si>
  <si>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</si>
  <si>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</si>
  <si>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</si>
  <si>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</si>
  <si>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</si>
  <si>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</si>
  <si>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</si>
  <si>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</si>
  <si>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</si>
  <si>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</si>
  <si>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</si>
  <si>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</si>
  <si>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</si>
  <si>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</si>
  <si>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</si>
  <si>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</si>
  <si>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</si>
  <si>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</si>
  <si>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</si>
  <si>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</si>
  <si>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</si>
  <si>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</si>
  <si>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</si>
  <si>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</si>
  <si>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</si>
  <si>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</si>
  <si>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</si>
  <si>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</si>
  <si>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</si>
  <si>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</si>
  <si>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</si>
  <si>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</si>
  <si>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</si>
  <si>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</si>
  <si>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</si>
  <si>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</si>
  <si>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</si>
  <si>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</si>
  <si>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</si>
  <si>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</si>
  <si>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</si>
  <si>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</si>
  <si>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</si>
  <si>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</si>
  <si>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</si>
  <si>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</si>
  <si>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</si>
  <si>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</si>
  <si>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</si>
  <si>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</si>
  <si>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</si>
  <si>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</si>
  <si>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</si>
  <si>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</si>
  <si>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</si>
  <si>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</si>
  <si>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</si>
  <si>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</si>
  <si>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</si>
  <si>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</si>
  <si>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</si>
  <si>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</si>
  <si>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</si>
  <si>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</si>
  <si>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</si>
  <si>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</si>
  <si>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</si>
  <si>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</si>
  <si>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</si>
  <si>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</si>
  <si>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</si>
  <si>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</si>
  <si>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</si>
  <si>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</si>
  <si>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</si>
  <si>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</si>
  <si>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</si>
  <si>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</si>
  <si>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</si>
  <si>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</si>
  <si>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</si>
  <si>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</si>
  <si>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</si>
  <si>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</si>
  <si>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</si>
  <si>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</si>
  <si>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</si>
  <si>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</si>
  <si>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</si>
  <si>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</si>
  <si>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</si>
  <si>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</si>
  <si>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</si>
  <si>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</si>
  <si>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</si>
  <si>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</si>
  <si>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</si>
  <si>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</si>
  <si>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</si>
  <si>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</si>
  <si>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</si>
  <si>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</si>
  <si>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</si>
  <si>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</si>
  <si>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</si>
  <si>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</si>
  <si>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</si>
  <si>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</si>
  <si>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</si>
  <si>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</si>
  <si>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</si>
  <si>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</si>
  <si>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</si>
  <si>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</si>
  <si>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</si>
  <si>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</si>
  <si>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</si>
  <si>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</si>
  <si>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</si>
  <si>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</si>
  <si>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</si>
  <si>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</si>
  <si>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</si>
  <si>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</si>
  <si>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</si>
  <si>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</si>
  <si>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</si>
  <si>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</si>
  <si>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</si>
  <si>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</si>
  <si>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</si>
  <si>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</si>
  <si>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</si>
  <si>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</si>
  <si>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</si>
  <si>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</si>
  <si>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</si>
  <si>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</si>
  <si>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</si>
  <si>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</si>
  <si>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</si>
  <si>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</si>
  <si>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</si>
  <si>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</si>
  <si>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</si>
  <si>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</si>
  <si>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</si>
  <si>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</si>
  <si>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</si>
  <si>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</si>
  <si>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</si>
  <si>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</si>
  <si>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</si>
  <si>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</si>
  <si>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</si>
  <si>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</si>
  <si>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</si>
  <si>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</si>
  <si>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</si>
  <si>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</si>
  <si>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</si>
  <si>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</si>
  <si>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</si>
  <si>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</si>
  <si>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</si>
  <si>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</si>
  <si>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</si>
  <si>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</si>
  <si>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</si>
  <si>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</si>
  <si>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</si>
  <si>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</si>
  <si>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</si>
  <si>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</si>
  <si>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</si>
  <si>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</si>
  <si>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</si>
  <si>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</si>
  <si>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</si>
  <si>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</si>
  <si>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</si>
  <si>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</si>
  <si>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</si>
  <si>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</si>
  <si>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</si>
  <si>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</si>
  <si>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</si>
  <si>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</si>
  <si>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</si>
  <si>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</si>
  <si>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</si>
  <si>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</si>
  <si>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</si>
  <si>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</si>
  <si>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</si>
  <si>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</si>
  <si>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</si>
  <si>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</si>
  <si>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</si>
  <si>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</si>
  <si>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</si>
  <si>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</si>
  <si>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</si>
  <si>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</si>
  <si>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</si>
  <si>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</si>
  <si>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</si>
  <si>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</si>
  <si>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</si>
  <si>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</si>
  <si>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</si>
  <si>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</si>
  <si>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</si>
  <si>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</si>
  <si>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</si>
  <si>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</si>
  <si>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</si>
  <si>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</si>
  <si>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</si>
  <si>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</si>
  <si>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</si>
  <si>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</si>
  <si>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</si>
  <si>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</si>
  <si>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</si>
  <si>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</si>
  <si>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</si>
  <si>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</si>
  <si>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</si>
  <si>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</si>
  <si>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</si>
  <si>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</si>
  <si>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</si>
  <si>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</si>
  <si>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</si>
  <si>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</si>
  <si>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</si>
  <si>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</si>
  <si>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</si>
  <si>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</si>
  <si>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</si>
  <si>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</si>
  <si>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</si>
  <si>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</si>
  <si>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</si>
  <si>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</si>
  <si>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</si>
  <si>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</si>
  <si>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</si>
  <si>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</si>
  <si>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</si>
  <si>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</si>
  <si>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</si>
  <si>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</si>
  <si>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</si>
  <si>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</si>
  <si>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</si>
  <si>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</si>
  <si>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</si>
  <si>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</si>
  <si>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</si>
  <si>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</si>
  <si>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</si>
  <si>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</si>
  <si>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</si>
  <si>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</si>
  <si>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</si>
  <si>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</si>
  <si>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</si>
  <si>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</si>
  <si>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</si>
  <si>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</si>
  <si>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</si>
  <si>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</si>
  <si>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</si>
  <si>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</si>
  <si>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</si>
  <si>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</si>
  <si>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</si>
  <si>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</si>
  <si>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</si>
  <si>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</si>
  <si>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</si>
  <si>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</si>
  <si>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</si>
  <si>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</si>
  <si>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</si>
  <si>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</si>
  <si>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</si>
  <si>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</si>
  <si>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</si>
  <si>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</si>
  <si>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</si>
  <si>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</si>
  <si>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</si>
  <si>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</si>
  <si>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</si>
  <si>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</si>
  <si>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</si>
  <si>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</si>
  <si>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</si>
  <si>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</si>
  <si>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</si>
  <si>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</si>
  <si>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</si>
  <si>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</si>
  <si>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</si>
  <si>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</si>
  <si>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</si>
  <si>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</si>
  <si>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</si>
  <si>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</si>
  <si>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</si>
  <si>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</si>
  <si>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</si>
  <si>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</si>
  <si>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</si>
  <si>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</si>
  <si>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</si>
  <si>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</si>
  <si>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</si>
  <si>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</si>
  <si>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</si>
  <si>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</si>
  <si>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</si>
  <si>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</si>
  <si>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</si>
  <si>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</si>
  <si>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</si>
  <si>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</si>
  <si>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</si>
  <si>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</si>
  <si>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</si>
  <si>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</si>
  <si>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</si>
  <si>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</si>
  <si>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</si>
  <si>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</si>
  <si>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</si>
  <si>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</si>
  <si>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</si>
  <si>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</si>
  <si>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</si>
  <si>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</si>
  <si>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</si>
  <si>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</si>
  <si>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</si>
  <si>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</si>
  <si>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</si>
  <si>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</si>
  <si>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</si>
  <si>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</si>
  <si>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</si>
  <si>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</si>
  <si>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</si>
  <si>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</si>
  <si>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</si>
  <si>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</si>
  <si>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</si>
  <si>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</si>
  <si>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</si>
  <si>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</si>
  <si>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</si>
  <si>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</si>
  <si>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</si>
  <si>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</si>
  <si>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</si>
  <si>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</si>
  <si>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</si>
  <si>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</si>
  <si>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</si>
  <si>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</si>
  <si>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</si>
  <si>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</si>
  <si>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</si>
  <si>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</si>
  <si>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</si>
  <si>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</si>
  <si>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</si>
  <si>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</si>
  <si>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</si>
  <si>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</si>
  <si>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</si>
  <si>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</si>
  <si>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</si>
  <si>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</si>
  <si>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</si>
  <si>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</si>
  <si>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</si>
  <si>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</si>
  <si>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</si>
  <si>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</si>
  <si>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</si>
  <si>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</si>
  <si>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</si>
  <si>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</si>
  <si>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</si>
  <si>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</si>
  <si>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</si>
  <si>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</si>
  <si>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</si>
  <si>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</si>
  <si>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</si>
  <si>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</si>
  <si>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</si>
  <si>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</si>
  <si>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</si>
  <si>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</si>
  <si>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</si>
  <si>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</si>
  <si>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</si>
  <si>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</si>
  <si>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</si>
  <si>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</si>
  <si>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</si>
  <si>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</si>
  <si>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</si>
  <si>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</si>
  <si>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</si>
  <si>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</si>
  <si>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</si>
  <si>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</si>
  <si>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</si>
  <si>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</si>
  <si>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</si>
  <si>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</si>
  <si>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</si>
  <si>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</si>
  <si>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</si>
  <si>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</si>
  <si>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</si>
  <si>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</si>
  <si>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</si>
  <si>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</si>
  <si>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</si>
  <si>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</si>
  <si>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</si>
  <si>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</si>
  <si>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</si>
  <si>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</si>
  <si>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</si>
  <si>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</si>
  <si>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</si>
  <si>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</si>
  <si>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</si>
  <si>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</si>
  <si>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</si>
  <si>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</si>
  <si>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</si>
  <si>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</si>
  <si>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</si>
  <si>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</si>
  <si>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</si>
  <si>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</si>
  <si>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</si>
  <si>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</si>
  <si>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</si>
  <si>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</si>
  <si>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</si>
  <si>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</si>
  <si>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</si>
  <si>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</si>
  <si>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</si>
  <si>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</si>
  <si>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</si>
  <si>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</si>
  <si>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</si>
  <si>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</si>
  <si>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</si>
  <si>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</si>
  <si>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</si>
  <si>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</si>
  <si>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</si>
  <si>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</si>
  <si>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</si>
  <si>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</si>
  <si>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</si>
  <si>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</si>
  <si>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</si>
  <si>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</si>
  <si>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</si>
  <si>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</si>
  <si>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</si>
  <si>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</si>
  <si>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</si>
  <si>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</si>
  <si>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</si>
  <si>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</si>
  <si>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</si>
  <si>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</si>
  <si>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</si>
  <si>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</si>
  <si>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</si>
  <si>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</si>
  <si>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</si>
  <si>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</si>
  <si>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</si>
  <si>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</si>
  <si>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</si>
  <si>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</si>
  <si>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</si>
  <si>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</si>
  <si>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</si>
  <si>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</si>
  <si>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</si>
  <si>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</si>
  <si>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</si>
  <si>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</si>
  <si>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</si>
  <si>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</si>
  <si>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</si>
  <si>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</si>
  <si>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</si>
  <si>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</si>
  <si>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</si>
  <si>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</si>
  <si>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</si>
  <si>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</si>
  <si>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</si>
  <si>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</si>
  <si>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</si>
  <si>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</si>
  <si>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</si>
  <si>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</si>
  <si>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</si>
  <si>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</si>
  <si>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</si>
  <si>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</si>
  <si>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</si>
  <si>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</si>
  <si>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</si>
  <si>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</si>
  <si>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</si>
  <si>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</si>
  <si>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</si>
  <si>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</si>
  <si>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</si>
  <si>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</si>
  <si>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</si>
  <si>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</si>
  <si>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</si>
  <si>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</si>
  <si>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</si>
  <si>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</si>
  <si>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</si>
  <si>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</si>
  <si>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</si>
  <si>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</si>
  <si>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</si>
  <si>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</si>
  <si>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</si>
  <si>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</si>
  <si>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</si>
  <si>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</si>
  <si>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</si>
  <si>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</si>
  <si>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</si>
  <si>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</si>
  <si>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</si>
  <si>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</si>
  <si>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</si>
  <si>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</si>
  <si>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</si>
  <si>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</si>
  <si>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</si>
  <si>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</si>
  <si>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</si>
  <si>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</si>
  <si>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</si>
  <si>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</si>
  <si>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</si>
  <si>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</si>
  <si>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</si>
  <si>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</si>
  <si>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</si>
  <si>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</si>
  <si>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</si>
  <si>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</si>
  <si>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</si>
  <si>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</si>
  <si>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</si>
  <si>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</si>
  <si>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</si>
  <si>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</si>
  <si>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</si>
  <si>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</si>
  <si>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</si>
  <si>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</si>
  <si>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</si>
  <si>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</si>
  <si>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</si>
  <si>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</si>
  <si>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</si>
  <si>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</si>
  <si>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</si>
  <si>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</si>
  <si>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</si>
  <si>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</si>
  <si>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</si>
  <si>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</si>
  <si>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</si>
  <si>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</si>
  <si>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</si>
  <si>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</si>
  <si>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</si>
  <si>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</si>
  <si>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</si>
  <si>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</si>
  <si>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</si>
  <si>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</si>
  <si>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</si>
  <si>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</si>
  <si>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</si>
  <si>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</si>
  <si>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</si>
  <si>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</si>
  <si>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</si>
  <si>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</si>
  <si>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</si>
  <si>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</si>
  <si>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</si>
  <si>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</si>
  <si>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</si>
  <si>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</si>
  <si>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</si>
  <si>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</si>
  <si>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</si>
  <si>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</si>
  <si>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</si>
  <si>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</si>
  <si>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</si>
  <si>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</si>
  <si>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</si>
  <si>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</si>
  <si>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</si>
  <si>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</si>
  <si>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</si>
  <si>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</si>
  <si>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</si>
  <si>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</si>
  <si>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</si>
  <si>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</si>
  <si>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</si>
  <si>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</si>
  <si>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</si>
  <si>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</si>
  <si>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</si>
  <si>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</si>
  <si>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</si>
  <si>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</si>
  <si>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</si>
  <si>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</si>
  <si>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</si>
  <si>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</si>
  <si>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</si>
  <si>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</si>
  <si>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</si>
  <si>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</si>
  <si>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</si>
  <si>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</si>
  <si>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</si>
  <si>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</si>
  <si>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</si>
  <si>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</si>
  <si>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</si>
  <si>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</si>
  <si>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</si>
  <si>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</si>
  <si>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</si>
  <si>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</si>
  <si>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</si>
  <si>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</si>
  <si>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</si>
  <si>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</si>
  <si>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</si>
  <si>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</si>
  <si>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</si>
  <si>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</si>
  <si>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</si>
  <si>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</si>
  <si>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</si>
  <si>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</si>
  <si>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</si>
  <si>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</si>
  <si>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</si>
  <si>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</si>
  <si>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</si>
  <si>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</si>
  <si>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</si>
  <si>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</si>
  <si>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</si>
  <si>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</si>
  <si>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</si>
  <si>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</si>
  <si>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</si>
  <si>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</si>
  <si>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</si>
  <si>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</si>
  <si>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</si>
  <si>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</si>
  <si>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</si>
  <si>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</si>
  <si>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</si>
  <si>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</si>
  <si>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</si>
  <si>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</si>
  <si>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</si>
  <si>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</si>
  <si>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</si>
  <si>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</si>
  <si>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</si>
  <si>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</si>
  <si>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</si>
  <si>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</si>
  <si>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</si>
  <si>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</si>
  <si>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</si>
  <si>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</si>
  <si>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</si>
  <si>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</si>
  <si>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</si>
  <si>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</si>
  <si>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</si>
  <si>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</si>
  <si>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</si>
  <si>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</si>
  <si>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</si>
  <si>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</si>
  <si>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</si>
  <si>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</si>
  <si>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</si>
  <si>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</si>
  <si>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</si>
  <si>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</si>
  <si>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</si>
  <si>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</si>
  <si>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</si>
  <si>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</si>
  <si>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</si>
  <si>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</si>
  <si>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</si>
  <si>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</si>
  <si>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</si>
  <si>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</si>
  <si>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</si>
  <si>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</si>
  <si>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</si>
  <si>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</si>
  <si>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</si>
  <si>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</si>
  <si>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</si>
  <si>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</si>
  <si>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</si>
  <si>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</si>
  <si>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</si>
  <si>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</si>
  <si>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</si>
  <si>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</si>
  <si>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</si>
  <si>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</si>
  <si>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</si>
  <si>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</si>
  <si>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</si>
  <si>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</si>
  <si>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</si>
  <si>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</si>
  <si>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</si>
  <si>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</si>
  <si>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</si>
  <si>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</si>
  <si>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</si>
  <si>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</si>
  <si>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</si>
  <si>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</si>
  <si>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</si>
  <si>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</si>
  <si>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</si>
  <si>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</si>
  <si>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</si>
  <si>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</si>
  <si>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</si>
  <si>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</si>
  <si>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</si>
  <si>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</si>
  <si>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</si>
  <si>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</si>
  <si>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</si>
  <si>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</si>
  <si>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</si>
  <si>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</si>
  <si>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</si>
  <si>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</si>
  <si>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</si>
  <si>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</si>
  <si>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</si>
  <si>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</si>
  <si>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</si>
  <si>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</si>
  <si>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</si>
  <si>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</si>
  <si>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</si>
  <si>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</si>
  <si>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</si>
  <si>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</si>
  <si>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</si>
  <si>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</si>
  <si>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</si>
  <si>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</si>
  <si>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</si>
  <si>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</si>
  <si>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</si>
  <si>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</si>
  <si>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</si>
  <si>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</si>
  <si>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</si>
  <si>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</si>
  <si>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</si>
  <si>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</si>
  <si>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</si>
  <si>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</si>
  <si>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</si>
  <si>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</si>
  <si>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</si>
  <si>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</si>
  <si>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</si>
  <si>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</si>
  <si>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</si>
  <si>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</si>
  <si>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</si>
  <si>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</si>
  <si>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</si>
  <si>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</si>
  <si>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</si>
  <si>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</si>
  <si>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</si>
  <si>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</si>
  <si>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</si>
  <si>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</si>
  <si>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</si>
  <si>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</si>
  <si>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</si>
  <si>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</si>
  <si>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</si>
  <si>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</si>
  <si>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</si>
  <si>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</si>
  <si>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</si>
  <si>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</si>
  <si>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</si>
  <si>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</si>
  <si>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</si>
  <si>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</si>
  <si>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</si>
  <si>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</si>
  <si>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</si>
  <si>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</si>
  <si>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</si>
  <si>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</si>
  <si>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</si>
  <si>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</si>
  <si>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</si>
  <si>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</si>
  <si>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</si>
  <si>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</si>
  <si>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</si>
  <si>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</si>
  <si>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</si>
  <si>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</si>
  <si>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</si>
  <si>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</si>
  <si>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</si>
  <si>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</si>
  <si>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</si>
  <si>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</si>
  <si>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</si>
  <si>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</si>
  <si>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</si>
  <si>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</si>
  <si>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</si>
  <si>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</si>
  <si>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</si>
  <si>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</si>
  <si>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</si>
  <si>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</si>
  <si>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</si>
  <si>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</si>
  <si>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</si>
  <si>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</si>
  <si>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</si>
  <si>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</si>
  <si>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</si>
  <si>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</si>
  <si>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</si>
  <si>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</si>
  <si>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</si>
  <si>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</si>
  <si>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</si>
  <si>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</si>
  <si>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</si>
  <si>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</si>
  <si>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</si>
  <si>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</si>
  <si>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</si>
  <si>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</si>
  <si>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</si>
  <si>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</si>
  <si>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</si>
  <si>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</si>
  <si>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</si>
  <si>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</si>
  <si>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</si>
  <si>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</si>
  <si>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</si>
  <si>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</si>
  <si>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</si>
  <si>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</si>
  <si>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</si>
  <si>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</si>
  <si>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</si>
  <si>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</si>
  <si>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</si>
  <si>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</si>
  <si>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</si>
  <si>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</si>
  <si>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</si>
  <si>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</si>
  <si>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</si>
  <si>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</si>
  <si>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</si>
  <si>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</si>
  <si>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</si>
  <si>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</si>
  <si>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</si>
  <si>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</si>
  <si>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</si>
  <si>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</si>
  <si>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</si>
  <si>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</si>
  <si>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</si>
  <si>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</si>
  <si>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</si>
  <si>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</si>
  <si>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</si>
  <si>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</si>
  <si>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</si>
  <si>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</si>
  <si>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</si>
  <si>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</si>
  <si>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</si>
  <si>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</si>
  <si>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</si>
  <si>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</si>
  <si>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</si>
  <si>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</si>
  <si>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</si>
  <si>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</si>
  <si>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</si>
  <si>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</si>
  <si>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</si>
  <si>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</si>
  <si>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</si>
  <si>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</si>
  <si>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</si>
  <si>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</si>
  <si>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</si>
  <si>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</si>
  <si>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</si>
  <si>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</si>
  <si>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</si>
  <si>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</si>
  <si>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</si>
  <si>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</si>
  <si>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</si>
  <si>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</si>
  <si>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</si>
  <si>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</si>
  <si>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</si>
  <si>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</si>
  <si>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</si>
  <si>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</si>
  <si>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</si>
  <si>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</si>
  <si>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</si>
  <si>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</si>
  <si>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</si>
  <si>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</si>
  <si>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</si>
  <si>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</si>
  <si>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</si>
  <si>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</si>
  <si>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</si>
  <si>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</si>
  <si>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</si>
  <si>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</si>
  <si>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</si>
  <si>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</si>
  <si>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</si>
  <si>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</si>
  <si>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</si>
  <si>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</si>
  <si>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</si>
  <si>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</si>
  <si>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</si>
  <si>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</si>
  <si>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</si>
  <si>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</si>
  <si>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</si>
  <si>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</si>
  <si>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</si>
  <si>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</si>
  <si>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</si>
  <si>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</si>
  <si>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</si>
  <si>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</si>
  <si>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</si>
  <si>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</si>
  <si>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</si>
  <si>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</si>
  <si>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</si>
  <si>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</si>
  <si>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</si>
  <si>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</si>
  <si>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</si>
  <si>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</si>
  <si>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</si>
  <si>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</si>
  <si>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</si>
  <si>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</si>
  <si>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</si>
  <si>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</si>
  <si>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</si>
  <si>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</si>
  <si>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</si>
  <si>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</si>
  <si>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</si>
  <si>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</si>
  <si>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</si>
  <si>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</si>
  <si>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</si>
  <si>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</si>
  <si>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</si>
  <si>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</si>
  <si>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</si>
  <si>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</si>
  <si>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</si>
  <si>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</si>
  <si>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</si>
  <si>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</si>
  <si>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</si>
  <si>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</si>
  <si>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</si>
  <si>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</si>
  <si>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</si>
  <si>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</si>
  <si>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</si>
  <si>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</si>
  <si>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</si>
  <si>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</si>
  <si>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</si>
  <si>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</si>
  <si>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</si>
  <si>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</si>
  <si>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</si>
  <si>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</si>
  <si>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</si>
  <si>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</si>
  <si>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</si>
  <si>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</si>
  <si>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</si>
  <si>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</si>
  <si>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</si>
  <si>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</si>
  <si>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</si>
  <si>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</si>
  <si>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</si>
  <si>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</si>
  <si>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</si>
  <si>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</si>
  <si>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</si>
  <si>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</si>
  <si>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</si>
  <si>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</si>
  <si>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</si>
  <si>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</si>
  <si>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</si>
  <si>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</si>
  <si>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</si>
  <si>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</si>
  <si>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</si>
  <si>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</si>
  <si>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</si>
  <si>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</si>
  <si>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</si>
  <si>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</si>
  <si>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</si>
  <si>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</si>
  <si>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</si>
  <si>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</si>
  <si>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</si>
  <si>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</si>
  <si>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</si>
  <si>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</si>
  <si>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</si>
  <si>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</si>
  <si>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</si>
  <si>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</si>
  <si>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</si>
  <si>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</si>
  <si>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</si>
  <si>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</si>
  <si>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</si>
  <si>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</si>
  <si>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</si>
  <si>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</si>
  <si>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</si>
  <si>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</si>
  <si>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</si>
  <si>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</si>
  <si>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</si>
  <si>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</si>
  <si>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</si>
  <si>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</si>
  <si>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</si>
  <si>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</si>
  <si>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</si>
  <si>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</si>
  <si>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</si>
  <si>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</si>
  <si>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</si>
  <si>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</si>
  <si>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</si>
  <si>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</si>
  <si>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</si>
  <si>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</si>
  <si>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</si>
  <si>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</si>
  <si>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</si>
  <si>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</si>
  <si>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</si>
  <si>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</si>
  <si>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</si>
  <si>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</si>
  <si>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</si>
  <si>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</si>
  <si>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</si>
  <si>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</si>
  <si>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</si>
  <si>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</si>
  <si>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</si>
  <si>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</si>
  <si>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</si>
  <si>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</si>
  <si>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</si>
  <si>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</si>
  <si>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</si>
  <si>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</si>
  <si>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</si>
  <si>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</si>
  <si>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</si>
  <si>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</si>
  <si>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</si>
  <si>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</si>
  <si>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</si>
  <si>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</si>
  <si>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</si>
  <si>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</si>
  <si>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</si>
  <si>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</si>
  <si>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</si>
  <si>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</si>
  <si>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</si>
  <si>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</si>
  <si>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</si>
  <si>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</si>
  <si>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</si>
  <si>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</si>
  <si>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</si>
  <si>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</si>
  <si>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</si>
  <si>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</si>
  <si>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</si>
  <si>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</si>
  <si>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</si>
  <si>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</si>
  <si>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</si>
  <si>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</si>
  <si>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</si>
  <si>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</si>
  <si>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</si>
  <si>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</si>
  <si>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</si>
  <si>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</si>
  <si>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</si>
  <si>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</si>
  <si>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</si>
  <si>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</si>
  <si>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</si>
  <si>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</si>
  <si>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</si>
  <si>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</si>
  <si>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</si>
  <si>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</si>
  <si>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</si>
  <si>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</si>
  <si>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</si>
  <si>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</si>
  <si>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</si>
  <si>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</si>
  <si>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</si>
  <si>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</si>
  <si>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</si>
  <si>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</si>
  <si>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</si>
  <si>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</si>
  <si>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</si>
  <si>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</si>
  <si>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</si>
  <si>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</si>
  <si>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</si>
  <si>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</si>
  <si>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</si>
  <si>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</si>
  <si>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</si>
  <si>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</si>
  <si>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</si>
  <si>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</si>
  <si>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</si>
  <si>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</si>
  <si>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</si>
  <si>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</si>
  <si>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</si>
  <si>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</si>
  <si>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</si>
  <si>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</si>
  <si>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</si>
  <si>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</si>
  <si>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</si>
  <si>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</si>
  <si>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</si>
  <si>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</si>
  <si>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</si>
  <si>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</si>
  <si>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</si>
  <si>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</si>
  <si>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</si>
  <si>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</si>
  <si>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</si>
  <si>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</si>
  <si>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</si>
  <si>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</si>
  <si>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</si>
  <si>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</si>
  <si>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</si>
  <si>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</si>
  <si>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</si>
  <si>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</si>
  <si>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</si>
  <si>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</si>
  <si>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</si>
  <si>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</si>
  <si>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</si>
  <si>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</si>
  <si>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</si>
  <si>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</si>
  <si>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</si>
  <si>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</si>
  <si>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</si>
  <si>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</si>
  <si>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</si>
  <si>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</si>
  <si>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</si>
  <si>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</si>
  <si>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</si>
  <si>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</si>
  <si>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</si>
  <si>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</si>
  <si>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</si>
  <si>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</si>
  <si>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</si>
  <si>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</si>
  <si>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</si>
  <si>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</si>
  <si>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</si>
  <si>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</si>
  <si>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</si>
  <si>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</si>
  <si>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</si>
  <si>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</si>
  <si>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</si>
  <si>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</si>
  <si>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</si>
  <si>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</si>
  <si>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</si>
  <si>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</si>
  <si>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</si>
  <si>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</si>
  <si>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</si>
  <si>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</si>
  <si>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</si>
  <si>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</si>
  <si>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</si>
  <si>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</si>
  <si>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</si>
  <si>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</si>
  <si>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</si>
  <si>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</si>
  <si>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</si>
  <si>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</si>
  <si>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</si>
  <si>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</si>
  <si>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</si>
  <si>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</si>
  <si>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</si>
  <si>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</si>
  <si>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</si>
  <si>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</si>
  <si>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</si>
  <si>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</si>
  <si>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</si>
  <si>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</si>
  <si>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</si>
  <si>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</si>
  <si>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</si>
  <si>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</si>
  <si>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</si>
  <si>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</si>
  <si>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</si>
  <si>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</si>
  <si>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</si>
  <si>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</si>
  <si>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</si>
  <si>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</si>
  <si>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</si>
  <si>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</si>
  <si>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</si>
  <si>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</si>
  <si>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</si>
  <si>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</si>
  <si>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</si>
  <si>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</si>
  <si>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</si>
  <si>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</si>
  <si>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</si>
  <si>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</si>
  <si>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</si>
  <si>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</si>
  <si>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</si>
  <si>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</si>
  <si>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</si>
  <si>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</si>
  <si>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</si>
  <si>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</si>
  <si>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</si>
  <si>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</si>
  <si>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</si>
  <si>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</si>
  <si>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</si>
  <si>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</si>
  <si>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</si>
  <si>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</si>
  <si>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</si>
  <si>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</si>
  <si>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</si>
  <si>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</si>
  <si>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</si>
  <si>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</si>
  <si>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</si>
  <si>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</si>
  <si>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</si>
  <si>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</si>
  <si>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</si>
  <si>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</si>
  <si>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</si>
  <si>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</si>
  <si>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</si>
  <si>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</si>
  <si>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</si>
  <si>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</si>
  <si>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</si>
  <si>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</si>
  <si>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</si>
  <si>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</si>
  <si>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</si>
  <si>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</si>
  <si>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</si>
  <si>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</si>
  <si>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</si>
  <si>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</si>
  <si>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</si>
  <si>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</si>
  <si>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</si>
  <si>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</si>
  <si>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</si>
  <si>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</si>
  <si>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</si>
  <si>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</si>
  <si>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</si>
  <si>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</si>
  <si>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</si>
  <si>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</si>
  <si>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</si>
  <si>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</si>
  <si>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</si>
  <si>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</si>
  <si>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</si>
  <si>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</si>
  <si>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</si>
  <si>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</si>
  <si>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</si>
  <si>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</si>
  <si>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</si>
  <si>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</si>
  <si>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</si>
  <si>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</si>
  <si>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</si>
  <si>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</si>
  <si>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</si>
  <si>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</si>
  <si>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</si>
  <si>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</si>
  <si>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</si>
  <si>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</si>
  <si>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</si>
  <si>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</si>
  <si>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</si>
  <si>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</si>
  <si>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</si>
  <si>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</si>
  <si>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</si>
  <si>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</si>
  <si>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</si>
  <si>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</si>
  <si>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</si>
  <si>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</si>
  <si>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</si>
  <si>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</si>
  <si>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</si>
  <si>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</si>
  <si>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</si>
  <si>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</si>
  <si>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</si>
  <si>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</si>
  <si>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</si>
  <si>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</si>
  <si>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</si>
  <si>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</si>
  <si>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</si>
  <si>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</si>
  <si>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</si>
  <si>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</si>
  <si>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</si>
  <si>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</si>
  <si>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</si>
  <si>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</si>
  <si>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</si>
  <si>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</si>
  <si>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</si>
  <si>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</si>
  <si>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</si>
  <si>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</si>
  <si>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</si>
  <si>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</si>
  <si>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</si>
  <si>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</si>
  <si>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</si>
  <si>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</si>
  <si>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</si>
  <si>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</si>
  <si>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</si>
  <si>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</si>
  <si>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</si>
  <si>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</si>
  <si>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</si>
  <si>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</si>
  <si>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</si>
  <si>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</si>
  <si>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</si>
  <si>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</si>
  <si>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</si>
  <si>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</si>
  <si>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</si>
  <si>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</si>
  <si>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</si>
  <si>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</si>
  <si>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</si>
  <si>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</si>
  <si>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</si>
  <si>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</si>
  <si>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</si>
  <si>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</si>
  <si>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</si>
  <si>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</si>
  <si>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</si>
  <si>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</si>
  <si>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</si>
  <si>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</si>
  <si>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</si>
  <si>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</si>
  <si>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</si>
  <si>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</si>
  <si>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</si>
  <si>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</si>
  <si>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</si>
  <si>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</si>
  <si>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</si>
  <si>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</si>
  <si>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</si>
  <si>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</si>
  <si>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</si>
  <si>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</si>
  <si>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</si>
  <si>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</si>
  <si>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</si>
  <si>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</si>
  <si>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</si>
  <si>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</si>
  <si>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</si>
  <si>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</si>
  <si>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</si>
  <si>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</si>
  <si>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</si>
  <si>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</si>
  <si>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</si>
  <si>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</si>
  <si>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</si>
  <si>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</si>
  <si>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</si>
  <si>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</si>
  <si>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</si>
  <si>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</si>
  <si>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</si>
  <si>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</si>
  <si>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</si>
  <si>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</si>
  <si>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</si>
  <si>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</si>
  <si>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</si>
  <si>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</si>
  <si>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</si>
  <si>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</si>
  <si>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</si>
  <si>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</si>
  <si>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</si>
  <si>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</si>
  <si>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</si>
  <si>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</si>
  <si>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</si>
  <si>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</si>
  <si>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</si>
  <si>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</si>
  <si>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</si>
  <si>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</si>
  <si>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</si>
  <si>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</si>
  <si>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</si>
  <si>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</si>
  <si>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</si>
  <si>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</si>
  <si>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</si>
  <si>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</si>
  <si>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</si>
  <si>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</si>
  <si>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</si>
  <si>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</si>
  <si>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</si>
  <si>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</si>
  <si>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</si>
  <si>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</si>
  <si>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</si>
  <si>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</si>
  <si>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</si>
  <si>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</si>
  <si>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</si>
  <si>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</si>
  <si>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</si>
  <si>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</si>
  <si>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</si>
  <si>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</si>
  <si>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</si>
  <si>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</si>
  <si>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</si>
  <si>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</si>
  <si>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</si>
  <si>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</si>
  <si>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</si>
  <si>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</si>
  <si>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</si>
  <si>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</si>
  <si>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</si>
  <si>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</si>
  <si>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</si>
  <si>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</si>
  <si>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</si>
  <si>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</si>
  <si>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</si>
  <si>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</si>
  <si>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</si>
  <si>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</si>
  <si>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</si>
  <si>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</si>
  <si>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</si>
  <si>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</si>
  <si>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</si>
  <si>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</si>
  <si>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</si>
  <si>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</si>
  <si>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</si>
  <si>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</si>
  <si>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</si>
  <si>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</si>
  <si>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</si>
  <si>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</si>
  <si>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</si>
  <si>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</si>
  <si>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</si>
  <si>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</si>
  <si>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</si>
  <si>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</si>
  <si>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</si>
  <si>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</si>
  <si>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</si>
  <si>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</si>
  <si>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</si>
  <si>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</si>
  <si>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</si>
  <si>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</si>
  <si>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</si>
  <si>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</si>
  <si>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</si>
  <si>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</si>
  <si>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</si>
  <si>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</si>
  <si>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</si>
  <si>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</si>
  <si>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</si>
  <si>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</si>
  <si>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</si>
  <si>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</si>
  <si>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</si>
  <si>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</si>
  <si>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</si>
  <si>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</si>
  <si>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</si>
  <si>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</si>
  <si>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</si>
  <si>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</si>
  <si>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</si>
  <si>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</si>
  <si>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</si>
  <si>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</si>
  <si>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</si>
  <si>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</si>
  <si>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</si>
  <si>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</si>
  <si>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</si>
  <si>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</si>
  <si>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</si>
  <si>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</si>
  <si>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</si>
  <si>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</si>
  <si>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</si>
  <si>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</si>
  <si>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</si>
  <si>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</si>
  <si>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</si>
  <si>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</si>
  <si>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</si>
  <si>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</si>
  <si>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</si>
  <si>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</si>
  <si>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</si>
  <si>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</si>
  <si>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</si>
  <si>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</si>
  <si>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</si>
  <si>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</si>
  <si>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</si>
  <si>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</si>
  <si>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</si>
  <si>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</si>
  <si>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</si>
  <si>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</si>
  <si>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</si>
  <si>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</si>
  <si>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</si>
  <si>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</si>
  <si>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</si>
  <si>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</si>
  <si>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</si>
  <si>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</si>
  <si>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</si>
  <si>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</si>
  <si>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</si>
  <si>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</si>
  <si>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</si>
  <si>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</si>
  <si>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</si>
  <si>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</si>
  <si>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</si>
  <si>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</si>
  <si>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</si>
  <si>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</si>
  <si>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</si>
  <si>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</si>
  <si>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</si>
  <si>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</si>
  <si>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</si>
  <si>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</si>
  <si>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</si>
  <si>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</si>
  <si>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</si>
  <si>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</si>
  <si>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</si>
  <si>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</si>
  <si>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</si>
  <si>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</si>
  <si>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</si>
  <si>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</si>
  <si>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</si>
  <si>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</si>
  <si>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</si>
  <si>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</si>
  <si>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</si>
  <si>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</si>
  <si>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</si>
  <si>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</si>
  <si>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</si>
  <si>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</si>
  <si>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</si>
  <si>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</si>
  <si>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</si>
  <si>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</si>
  <si>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</si>
  <si>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</si>
  <si>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</si>
  <si>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</si>
  <si>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</si>
  <si>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</si>
  <si>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</si>
  <si>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</si>
  <si>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</si>
  <si>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</si>
  <si>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</si>
  <si>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</si>
  <si>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</si>
  <si>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</si>
  <si>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</si>
  <si>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</si>
  <si>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</si>
  <si>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</si>
  <si>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</si>
  <si>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</si>
  <si>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</si>
  <si>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</si>
  <si>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</si>
  <si>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</si>
  <si>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</si>
  <si>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</si>
  <si>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</si>
  <si>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</si>
  <si>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</si>
  <si>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</si>
  <si>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</si>
  <si>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</si>
  <si>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</si>
  <si>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</si>
  <si>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</si>
  <si>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</si>
  <si>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</si>
  <si>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</si>
  <si>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</si>
  <si>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</si>
  <si>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</si>
  <si>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</si>
  <si>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</si>
  <si>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</si>
  <si>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</si>
  <si>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</si>
  <si>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</si>
  <si>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</si>
  <si>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</si>
  <si>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</si>
  <si>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</si>
  <si>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</si>
  <si>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</si>
  <si>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</si>
  <si>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</si>
  <si>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</si>
  <si>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</si>
  <si>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</si>
  <si>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</si>
  <si>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</si>
  <si>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</si>
  <si>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</si>
  <si>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</si>
  <si>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</si>
  <si>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</si>
  <si>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</si>
  <si>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</si>
  <si>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</si>
  <si>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</si>
  <si>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</si>
  <si>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</si>
  <si>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</si>
  <si>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</si>
  <si>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</si>
  <si>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</si>
  <si>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</si>
  <si>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</si>
  <si>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</si>
  <si>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</si>
  <si>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</si>
  <si>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</si>
  <si>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</si>
  <si>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</si>
  <si>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</si>
  <si>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</si>
  <si>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</si>
  <si>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</si>
  <si>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</si>
  <si>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</si>
  <si>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</si>
  <si>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</si>
  <si>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</si>
  <si>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</si>
  <si>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</si>
  <si>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</si>
  <si>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</si>
  <si>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</si>
  <si>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</si>
  <si>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</si>
  <si>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</si>
  <si>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</si>
  <si>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</si>
  <si>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</si>
  <si>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</si>
  <si>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</si>
  <si>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</si>
  <si>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</si>
  <si>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</si>
  <si>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</si>
  <si>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</si>
  <si>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</si>
  <si>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</si>
  <si>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</si>
  <si>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</si>
  <si>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</si>
  <si>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</si>
  <si>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</si>
  <si>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</si>
  <si>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</si>
  <si>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</si>
  <si>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</si>
  <si>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</si>
  <si>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</si>
  <si>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</si>
  <si>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</si>
  <si>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</si>
  <si>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</si>
  <si>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</si>
  <si>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</si>
  <si>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</si>
  <si>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</si>
  <si>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</si>
  <si>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</si>
  <si>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</si>
  <si>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</si>
  <si>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</si>
  <si>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</si>
  <si>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</si>
  <si>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</si>
  <si>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</si>
  <si>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</si>
  <si>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</si>
  <si>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</si>
  <si>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</si>
  <si>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</si>
  <si>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</si>
  <si>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</si>
  <si>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</si>
  <si>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</si>
  <si>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</si>
  <si>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</si>
  <si>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</si>
  <si>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</si>
  <si>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</si>
  <si>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</si>
  <si>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</si>
  <si>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</si>
  <si>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</si>
  <si>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</si>
  <si>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</si>
  <si>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</si>
  <si>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</si>
  <si>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</si>
  <si>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</si>
  <si>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</si>
  <si>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</si>
  <si>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</si>
  <si>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</si>
  <si>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</si>
  <si>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</si>
  <si>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</si>
  <si>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</si>
  <si>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</si>
  <si>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</si>
  <si>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</si>
  <si>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</si>
  <si>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</si>
  <si>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</si>
  <si>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</si>
  <si>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</si>
  <si>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</si>
  <si>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</si>
  <si>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</si>
  <si>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</si>
  <si>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</si>
  <si>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</si>
  <si>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</si>
  <si>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</si>
  <si>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</si>
  <si>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</si>
  <si>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</si>
  <si>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</si>
  <si>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</si>
  <si>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</si>
  <si>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</si>
  <si>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</si>
  <si>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</si>
  <si>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</si>
  <si>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</si>
  <si>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</si>
  <si>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</si>
  <si>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</si>
  <si>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</si>
  <si>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</si>
  <si>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</si>
  <si>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</si>
  <si>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</si>
  <si>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</si>
  <si>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</si>
  <si>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</si>
  <si>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</si>
  <si>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</si>
  <si>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</si>
  <si>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</si>
  <si>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</si>
  <si>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</si>
  <si>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</si>
  <si>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</si>
  <si>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</si>
  <si>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</si>
  <si>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</si>
  <si>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</si>
  <si>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</si>
  <si>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</si>
  <si>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</si>
  <si>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</si>
  <si>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</si>
  <si>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</si>
  <si>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</si>
  <si>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</si>
  <si>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</si>
  <si>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</si>
  <si>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</si>
  <si>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</si>
  <si>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</si>
  <si>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</si>
  <si>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</si>
  <si>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</si>
  <si>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</si>
  <si>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</si>
  <si>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</si>
  <si>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</si>
  <si>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</si>
  <si>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</si>
  <si>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</si>
  <si>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</si>
  <si>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</si>
  <si>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</si>
  <si>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</si>
  <si>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</si>
  <si>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</si>
  <si>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</si>
  <si>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</si>
  <si>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</si>
  <si>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</si>
  <si>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</si>
  <si>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</si>
  <si>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</si>
  <si>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</si>
  <si>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</si>
  <si>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</si>
  <si>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</si>
  <si>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</si>
  <si>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</si>
  <si>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</si>
  <si>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</si>
  <si>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</si>
  <si>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</si>
  <si>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</si>
  <si>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</si>
  <si>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</si>
  <si>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</si>
  <si>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</si>
  <si>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</si>
  <si>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</si>
  <si>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</si>
  <si>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</si>
  <si>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</si>
  <si>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</si>
  <si>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</si>
  <si>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</si>
  <si>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</si>
  <si>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</si>
  <si>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</si>
  <si>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</si>
  <si>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</si>
  <si>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</si>
  <si>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</si>
  <si>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</si>
  <si>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</si>
  <si>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</si>
  <si>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</si>
  <si>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</si>
  <si>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</si>
  <si>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</si>
  <si>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</si>
  <si>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</si>
  <si>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</si>
  <si>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</si>
  <si>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</si>
  <si>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</si>
  <si>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</si>
  <si>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</si>
  <si>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</si>
  <si>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</si>
  <si>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</si>
  <si>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</si>
  <si>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</si>
  <si>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</si>
  <si>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</si>
  <si>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</si>
  <si>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</si>
  <si>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</si>
  <si>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</si>
  <si>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</si>
  <si>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</si>
  <si>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</si>
  <si>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</si>
  <si>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</si>
  <si>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</si>
  <si>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</si>
  <si>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</si>
  <si>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</si>
  <si>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</si>
  <si>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</si>
  <si>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</si>
  <si>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</si>
  <si>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</si>
  <si>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</si>
  <si>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</si>
  <si>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</si>
  <si>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</si>
  <si>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</si>
  <si>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</si>
  <si>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</si>
  <si>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</si>
  <si>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</si>
  <si>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</si>
  <si>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</si>
  <si>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</si>
  <si>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</si>
  <si>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</si>
  <si>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</si>
  <si>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</si>
  <si>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</si>
  <si>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</si>
  <si>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</si>
  <si>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</si>
  <si>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</si>
  <si>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</si>
  <si>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</si>
  <si>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</si>
  <si>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</si>
  <si>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</si>
  <si>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</si>
  <si>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</si>
  <si>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</si>
  <si>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</si>
  <si>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</si>
  <si>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</si>
  <si>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</si>
  <si>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</si>
  <si>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</si>
  <si>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</si>
  <si>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</si>
  <si>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</si>
  <si>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</si>
  <si>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</si>
  <si>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</si>
  <si>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</si>
  <si>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</si>
  <si>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</si>
  <si>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</si>
  <si>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</si>
  <si>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</si>
  <si>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</si>
  <si>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</si>
  <si>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</si>
  <si>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</si>
  <si>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</si>
  <si>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</si>
  <si>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</si>
  <si>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</si>
  <si>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</si>
  <si>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</si>
  <si>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</si>
  <si>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</si>
  <si>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</si>
  <si>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</si>
  <si>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</si>
  <si>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</si>
  <si>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</si>
  <si>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</si>
  <si>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</si>
  <si>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</si>
  <si>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</si>
  <si>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</si>
  <si>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</si>
  <si>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</si>
  <si>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</si>
  <si>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</si>
  <si>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</si>
  <si>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</si>
  <si>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</si>
  <si>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</si>
  <si>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</si>
  <si>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</si>
  <si>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</si>
  <si>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</si>
  <si>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</si>
  <si>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</si>
  <si>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</si>
  <si>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</si>
  <si>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</si>
  <si>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</si>
  <si>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</si>
  <si>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</si>
  <si>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</si>
  <si>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</si>
  <si>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</si>
  <si>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</si>
  <si>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</si>
  <si>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</si>
  <si>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</si>
  <si>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</si>
  <si>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</si>
  <si>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</si>
  <si>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</si>
  <si>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</si>
  <si>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</si>
  <si>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</si>
  <si>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</si>
  <si>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</si>
  <si>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</si>
  <si>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</si>
  <si>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</si>
  <si>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</si>
  <si>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</si>
  <si>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</si>
  <si>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</si>
  <si>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</si>
  <si>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</si>
  <si>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</si>
  <si>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</si>
  <si>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</si>
  <si>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</si>
  <si>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</si>
  <si>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</si>
  <si>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</si>
  <si>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</si>
  <si>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</si>
  <si>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</si>
  <si>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</si>
  <si>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</si>
  <si>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</si>
  <si>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</si>
  <si>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</si>
  <si>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</si>
  <si>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</si>
  <si>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</si>
  <si>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</si>
  <si>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</si>
  <si>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</si>
  <si>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</si>
  <si>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</si>
  <si>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</si>
  <si>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</si>
  <si>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</si>
  <si>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</si>
  <si>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</si>
  <si>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</si>
  <si>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</si>
  <si>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</si>
  <si>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</si>
  <si>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</si>
  <si>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</si>
  <si>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</si>
  <si>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</si>
  <si>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</si>
  <si>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</si>
  <si>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</si>
  <si>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</si>
  <si>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</si>
  <si>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</si>
  <si>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</si>
  <si>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</si>
  <si>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</si>
  <si>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</si>
  <si>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</si>
  <si>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</si>
  <si>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</si>
  <si>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</si>
  <si>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</si>
  <si>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</si>
  <si>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</si>
  <si>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</si>
  <si>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</si>
  <si>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</si>
  <si>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</si>
  <si>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</si>
  <si>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</si>
  <si>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</si>
  <si>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</si>
  <si>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</si>
  <si>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</si>
  <si>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</si>
  <si>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</si>
  <si>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</si>
  <si>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</si>
  <si>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</si>
  <si>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</si>
  <si>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</si>
  <si>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</si>
  <si>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</si>
  <si>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</si>
  <si>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</si>
  <si>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</si>
  <si>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</si>
  <si>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</si>
  <si>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</si>
  <si>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</si>
  <si>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</si>
  <si>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</si>
  <si>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</si>
  <si>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</si>
  <si>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</si>
  <si>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</si>
  <si>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</si>
  <si>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</si>
  <si>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</si>
  <si>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</si>
  <si>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</si>
  <si>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</si>
  <si>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</si>
  <si>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</si>
  <si>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</si>
  <si>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</si>
  <si>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</si>
  <si>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</si>
  <si>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</si>
  <si>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</si>
  <si>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</si>
  <si>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</si>
  <si>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</si>
  <si>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</si>
  <si>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</si>
  <si>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</si>
  <si>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</si>
  <si>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</si>
  <si>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</si>
  <si>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</si>
  <si>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</si>
  <si>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</si>
  <si>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</si>
  <si>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</si>
  <si>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</si>
  <si>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</si>
  <si>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</si>
  <si>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</si>
  <si>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</si>
  <si>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</si>
  <si>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</si>
  <si>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</si>
  <si>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</si>
  <si>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</si>
  <si>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</si>
  <si>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</si>
  <si>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</si>
  <si>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</si>
  <si>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</si>
  <si>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</si>
  <si>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</si>
  <si>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</si>
  <si>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</si>
  <si>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</si>
  <si>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</si>
  <si>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</si>
  <si>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</si>
  <si>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</si>
  <si>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</si>
  <si>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</si>
  <si>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</si>
  <si>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</si>
  <si>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</si>
  <si>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</si>
  <si>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</si>
  <si>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</si>
  <si>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</si>
  <si>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</si>
  <si>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</si>
  <si>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</si>
  <si>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</si>
  <si>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</si>
  <si>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</si>
  <si>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</si>
  <si>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</si>
  <si>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</si>
  <si>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</si>
  <si>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</si>
  <si>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</si>
  <si>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</si>
  <si>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</si>
  <si>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</si>
  <si>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</si>
  <si>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</si>
  <si>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</si>
  <si>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</si>
  <si>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</si>
  <si>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</si>
  <si>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</si>
  <si>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</si>
  <si>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</si>
  <si>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</si>
  <si>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</si>
  <si>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</si>
  <si>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</si>
  <si>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</si>
  <si>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</si>
  <si>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</si>
  <si>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</si>
  <si>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</si>
  <si>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</si>
  <si>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</si>
  <si>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</si>
  <si>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</si>
  <si>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</si>
  <si>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</si>
  <si>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</si>
  <si>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</si>
  <si>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</si>
  <si>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</si>
  <si>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</si>
  <si>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</si>
  <si>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</si>
  <si>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</si>
  <si>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</si>
  <si>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</si>
  <si>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</si>
  <si>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</si>
  <si>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</si>
  <si>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</si>
  <si>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</si>
  <si>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</si>
  <si>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</si>
  <si>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</si>
  <si>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</si>
  <si>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</si>
  <si>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</si>
  <si>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</si>
  <si>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</si>
  <si>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</si>
  <si>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</si>
  <si>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</si>
  <si>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</si>
  <si>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</si>
  <si>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</si>
  <si>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</si>
  <si>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</si>
  <si>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</si>
  <si>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</si>
  <si>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</si>
  <si>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</si>
  <si>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</si>
  <si>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</si>
  <si>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</si>
  <si>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</si>
  <si>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</si>
  <si>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</si>
  <si>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</si>
  <si>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</si>
  <si>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</si>
  <si>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</si>
  <si>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</si>
  <si>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</si>
  <si>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</si>
  <si>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</si>
  <si>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</si>
  <si>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</si>
  <si>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</si>
  <si>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</si>
  <si>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</si>
  <si>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</si>
  <si>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</si>
  <si>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</si>
  <si>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</si>
  <si>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</si>
  <si>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</si>
  <si>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</si>
  <si>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</si>
  <si>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</si>
  <si>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</si>
  <si>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</si>
  <si>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</si>
  <si>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</si>
  <si>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</si>
  <si>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</si>
  <si>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</si>
  <si>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</si>
  <si>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</si>
  <si>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</si>
  <si>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</si>
  <si>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</si>
  <si>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</si>
  <si>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</si>
  <si>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</si>
  <si>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</si>
  <si>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</si>
  <si>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</si>
  <si>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</si>
  <si>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</si>
  <si>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</si>
  <si>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</si>
  <si>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</si>
  <si>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</si>
  <si>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</si>
  <si>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</si>
  <si>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</si>
  <si>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</si>
  <si>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</si>
  <si>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</si>
  <si>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</si>
  <si>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</si>
  <si>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</si>
  <si>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</si>
  <si>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</si>
  <si>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</si>
  <si>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</si>
  <si>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</si>
  <si>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</si>
  <si>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</si>
  <si>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</si>
  <si>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</si>
  <si>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</si>
  <si>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</si>
  <si>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</si>
  <si>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</si>
  <si>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</si>
  <si>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</si>
  <si>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</si>
  <si>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</si>
  <si>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</si>
  <si>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</si>
  <si>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</si>
  <si>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</si>
  <si>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</si>
  <si>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</si>
  <si>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</si>
  <si>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</si>
  <si>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</si>
  <si>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</si>
  <si>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</si>
  <si>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</si>
  <si>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</si>
  <si>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</si>
  <si>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</si>
  <si>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</si>
  <si>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</si>
  <si>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</si>
  <si>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</si>
  <si>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</si>
  <si>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</si>
  <si>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</si>
  <si>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</si>
  <si>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</si>
  <si>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</si>
  <si>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</si>
  <si>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</si>
  <si>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</si>
  <si>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</si>
  <si>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</si>
  <si>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</si>
  <si>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</si>
  <si>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</si>
  <si>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</si>
  <si>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</si>
  <si>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</si>
  <si>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</si>
  <si>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</si>
  <si>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</si>
  <si>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</si>
  <si>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</si>
  <si>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</si>
  <si>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</si>
  <si>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</si>
  <si>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</si>
  <si>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</si>
  <si>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</si>
  <si>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</si>
  <si>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</si>
  <si>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</si>
  <si>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</si>
  <si>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</si>
  <si>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</si>
  <si>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</si>
  <si>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</si>
  <si>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</si>
  <si>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</si>
  <si>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</si>
  <si>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</si>
  <si>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</si>
  <si>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</si>
  <si>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</si>
  <si>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</si>
  <si>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</si>
  <si>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</si>
  <si>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</si>
  <si>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</si>
  <si>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</si>
  <si>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</si>
  <si>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</si>
  <si>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</si>
  <si>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</si>
  <si>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</si>
  <si>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</si>
  <si>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</si>
  <si>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</si>
  <si>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</si>
  <si>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</si>
  <si>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</si>
  <si>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</si>
  <si>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</si>
  <si>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</si>
  <si>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</si>
  <si>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</si>
  <si>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</si>
  <si>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</si>
  <si>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</si>
  <si>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</si>
  <si>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</si>
  <si>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</si>
  <si>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</si>
  <si>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</si>
  <si>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</si>
  <si>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</si>
  <si>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</si>
  <si>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</si>
  <si>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</si>
  <si>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</si>
  <si>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</si>
  <si>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</si>
  <si>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</si>
  <si>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</si>
  <si>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</si>
  <si>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</si>
  <si>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</si>
  <si>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</si>
  <si>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</si>
  <si>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</si>
  <si>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</si>
  <si>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</si>
  <si>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</si>
  <si>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</si>
  <si>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</si>
  <si>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</si>
  <si>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</si>
  <si>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</si>
  <si>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</si>
  <si>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</si>
  <si>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</si>
  <si>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</si>
  <si>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</si>
  <si>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</si>
  <si>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</si>
  <si>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</si>
  <si>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</si>
  <si>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</si>
  <si>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</si>
  <si>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</si>
  <si>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</si>
  <si>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</si>
  <si>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</si>
  <si>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</si>
  <si>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</si>
  <si>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</si>
  <si>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</si>
  <si>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</si>
  <si>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</si>
  <si>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</si>
  <si>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</si>
  <si>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</si>
  <si>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</si>
  <si>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</si>
  <si>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</si>
  <si>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</si>
  <si>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</si>
  <si>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</si>
  <si>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</si>
  <si>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</si>
  <si>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</si>
  <si>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</si>
  <si>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</si>
  <si>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</si>
  <si>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</si>
  <si>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</si>
  <si>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</si>
  <si>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</si>
  <si>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</si>
  <si>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</si>
  <si>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</si>
  <si>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</si>
  <si>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</si>
  <si>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</si>
  <si>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</si>
  <si>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</si>
  <si>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</si>
  <si>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</si>
  <si>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</si>
  <si>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</si>
  <si>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</si>
  <si>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</si>
  <si>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</si>
  <si>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</si>
  <si>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</si>
  <si>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</si>
  <si>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</si>
  <si>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</si>
  <si>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</si>
  <si>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</si>
  <si>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</si>
  <si>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</si>
  <si>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</si>
  <si>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</si>
  <si>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</si>
  <si>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</si>
  <si>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</si>
  <si>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</si>
  <si>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</si>
  <si>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</si>
  <si>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</si>
  <si>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</si>
  <si>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</si>
  <si>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</si>
  <si>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</si>
  <si>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</si>
  <si>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</si>
  <si>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</si>
  <si>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</si>
  <si>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</si>
  <si>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</si>
  <si>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</si>
  <si>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</si>
  <si>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</si>
  <si>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</si>
  <si>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</si>
  <si>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</si>
  <si>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</si>
  <si>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</si>
  <si>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</si>
  <si>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</si>
  <si>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</si>
  <si>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</si>
  <si>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</si>
  <si>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</si>
  <si>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</si>
  <si>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</si>
  <si>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</si>
  <si>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</si>
  <si>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</si>
  <si>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</si>
  <si>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</si>
  <si>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</si>
  <si>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</si>
  <si>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</si>
  <si>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</si>
  <si>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</si>
  <si>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</si>
  <si>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</si>
  <si>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</si>
  <si>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</si>
  <si>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</si>
  <si>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</si>
  <si>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</si>
  <si>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</si>
  <si>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</si>
  <si>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</si>
  <si>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</si>
  <si>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</si>
  <si>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</si>
  <si>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</si>
  <si>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</si>
  <si>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</si>
  <si>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</si>
  <si>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</si>
  <si>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</si>
  <si>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</si>
  <si>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</si>
  <si>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</si>
  <si>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</si>
  <si>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</si>
  <si>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</si>
  <si>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</si>
  <si>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</si>
  <si>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</si>
  <si>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</si>
  <si>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</si>
  <si>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</si>
  <si>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</si>
  <si>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</si>
  <si>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</si>
  <si>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</si>
  <si>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</si>
  <si>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</si>
  <si>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</si>
  <si>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</si>
  <si>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</si>
  <si>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</si>
  <si>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</si>
  <si>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</si>
  <si>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</si>
  <si>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</si>
  <si>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</si>
  <si>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</si>
  <si>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</si>
  <si>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</si>
  <si>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</si>
  <si>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</si>
  <si>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</si>
  <si>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</si>
  <si>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</si>
  <si>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</si>
  <si>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</si>
  <si>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</si>
  <si>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</si>
  <si>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</si>
  <si>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</si>
  <si>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</si>
  <si>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</si>
  <si>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</si>
  <si>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</si>
  <si>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</si>
  <si>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</si>
  <si>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</si>
  <si>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</si>
  <si>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</si>
  <si>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</si>
  <si>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</si>
  <si>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</si>
  <si>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</si>
  <si>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</si>
  <si>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</si>
  <si>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</si>
  <si>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</si>
  <si>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</si>
  <si>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</si>
  <si>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</si>
  <si>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</si>
  <si>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</si>
  <si>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</si>
  <si>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</si>
  <si>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</si>
  <si>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</si>
  <si>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</si>
  <si>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</si>
  <si>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</si>
  <si>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</si>
  <si>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</si>
  <si>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</si>
  <si>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</si>
  <si>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</si>
  <si>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</si>
  <si>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</si>
  <si>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</si>
  <si>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</si>
  <si>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</si>
  <si>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</si>
  <si>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</si>
  <si>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</si>
  <si>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</si>
  <si>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</si>
  <si>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</si>
  <si>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</si>
  <si>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</si>
  <si>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</si>
  <si>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</si>
  <si>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</si>
  <si>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</si>
  <si>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</si>
  <si>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</si>
  <si>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</si>
  <si>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</si>
  <si>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</si>
  <si>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</si>
  <si>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</si>
  <si>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</si>
  <si>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</si>
  <si>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</si>
  <si>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</si>
  <si>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</si>
  <si>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</si>
  <si>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</si>
  <si>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</si>
  <si>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</si>
  <si>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</si>
  <si>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</si>
  <si>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</si>
  <si>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</si>
  <si>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</si>
  <si>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</si>
  <si>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</si>
  <si>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</si>
  <si>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</si>
  <si>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</si>
  <si>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</si>
  <si>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</si>
  <si>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</si>
  <si>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</si>
  <si>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</si>
  <si>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</si>
  <si>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</si>
  <si>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</si>
  <si>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</si>
  <si>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</si>
  <si>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</si>
  <si>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</si>
  <si>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</si>
  <si>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</si>
  <si>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</si>
  <si>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</si>
  <si>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</si>
  <si>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</si>
  <si>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</si>
  <si>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</si>
  <si>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</si>
  <si>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</si>
  <si>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</si>
  <si>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</si>
  <si>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</si>
  <si>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</si>
  <si>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</si>
  <si>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</si>
  <si>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</si>
  <si>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</si>
  <si>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</si>
  <si>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</si>
  <si>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</si>
  <si>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</si>
  <si>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</si>
  <si>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</si>
  <si>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</si>
  <si>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</si>
  <si>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</si>
  <si>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</si>
  <si>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</si>
  <si>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</si>
  <si>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</si>
  <si>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</si>
  <si>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</si>
  <si>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</si>
  <si>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</si>
  <si>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</si>
  <si>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</si>
  <si>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</si>
  <si>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</si>
  <si>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</si>
  <si>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</si>
  <si>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</si>
  <si>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</si>
  <si>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</si>
  <si>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</si>
  <si>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</si>
  <si>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</si>
  <si>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</si>
  <si>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</si>
  <si>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</si>
  <si>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</si>
  <si>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</si>
  <si>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</si>
  <si>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</si>
  <si>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</si>
  <si>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</si>
  <si>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</si>
  <si>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</si>
  <si>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</si>
  <si>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</si>
  <si>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</si>
  <si>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</si>
  <si>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</si>
  <si>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</si>
  <si>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</si>
  <si>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</si>
  <si>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</si>
  <si>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</si>
  <si>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</si>
  <si>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</si>
  <si>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</si>
  <si>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</si>
  <si>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</si>
  <si>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</si>
  <si>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</si>
  <si>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</si>
  <si>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</si>
  <si>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</si>
  <si>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</si>
  <si>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</si>
  <si>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</si>
  <si>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</si>
  <si>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</si>
  <si>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</si>
  <si>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</si>
  <si>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</si>
  <si>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</si>
  <si>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</si>
  <si>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</si>
  <si>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</si>
  <si>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</si>
  <si>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</si>
  <si>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</si>
  <si>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</si>
  <si>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</si>
  <si>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</si>
  <si>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</si>
  <si>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</si>
  <si>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</si>
  <si>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</si>
  <si>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</si>
  <si>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</si>
  <si>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</si>
  <si>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</si>
  <si>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</si>
  <si>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</si>
  <si>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</si>
  <si>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</si>
  <si>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</si>
  <si>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</si>
  <si>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</si>
  <si>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</si>
  <si>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</si>
  <si>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</si>
  <si>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</si>
  <si>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</si>
  <si>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</si>
  <si>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</si>
  <si>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</si>
  <si>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</si>
  <si>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</si>
  <si>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</si>
  <si>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</si>
  <si>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</si>
  <si>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</si>
  <si>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</si>
  <si>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</si>
  <si>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</si>
  <si>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</si>
  <si>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</si>
  <si>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</si>
  <si>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</si>
  <si>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</si>
  <si>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</si>
  <si>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</si>
  <si>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</si>
  <si>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</si>
  <si>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</si>
  <si>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</si>
  <si>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</si>
  <si>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</si>
  <si>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</si>
  <si>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</si>
  <si>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</si>
  <si>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</si>
  <si>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</si>
  <si>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</si>
  <si>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</si>
  <si>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</si>
  <si>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</si>
  <si>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</si>
  <si>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</si>
  <si>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</si>
  <si>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</si>
  <si>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</si>
  <si>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</si>
  <si>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</si>
  <si>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</si>
  <si>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</si>
  <si>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</si>
  <si>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</si>
  <si>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</si>
  <si>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</si>
  <si>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</si>
  <si>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</si>
  <si>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</si>
  <si>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</si>
  <si>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</si>
  <si>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</si>
  <si>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</si>
  <si>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</si>
  <si>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</si>
  <si>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</si>
  <si>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</si>
  <si>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</si>
  <si>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</si>
  <si>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</si>
  <si>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</si>
  <si>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</si>
  <si>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</si>
  <si>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</si>
  <si>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</si>
  <si>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</si>
  <si>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</si>
  <si>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</si>
  <si>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</si>
  <si>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</si>
  <si>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</si>
  <si>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</si>
  <si>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</si>
  <si>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</si>
  <si>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</si>
  <si>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</si>
  <si>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</si>
  <si>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</si>
  <si>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</si>
  <si>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</si>
  <si>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</si>
  <si>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</si>
  <si>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</si>
  <si>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</si>
  <si>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</si>
  <si>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</si>
  <si>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</si>
  <si>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</si>
  <si>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</si>
  <si>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</si>
  <si>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</si>
  <si>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</si>
  <si>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</si>
  <si>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</si>
  <si>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</si>
  <si>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</si>
  <si>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</si>
  <si>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</si>
  <si>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</si>
  <si>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</si>
  <si>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</si>
  <si>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</si>
  <si>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</si>
  <si>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</si>
  <si>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</si>
  <si>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</si>
  <si>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</si>
  <si>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</si>
  <si>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</si>
  <si>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</si>
  <si>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</si>
  <si>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</si>
  <si>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</si>
  <si>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</si>
  <si>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</si>
  <si>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</si>
  <si>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</si>
  <si>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</si>
  <si>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</si>
  <si>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</si>
  <si>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</si>
  <si>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</si>
  <si>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</si>
  <si>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</si>
  <si>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</si>
  <si>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</si>
  <si>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</si>
  <si>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</si>
  <si>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</si>
  <si>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</si>
  <si>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</si>
  <si>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</si>
  <si>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</si>
  <si>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</si>
  <si>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</si>
  <si>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</si>
  <si>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</si>
  <si>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</si>
  <si>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</si>
  <si>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</si>
  <si>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</si>
  <si>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</si>
  <si>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</si>
  <si>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</si>
  <si>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</si>
  <si>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</si>
  <si>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</si>
  <si>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</si>
  <si>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</si>
  <si>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</si>
  <si>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</si>
  <si>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</si>
  <si>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</si>
  <si>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</si>
  <si>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</si>
  <si>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</si>
  <si>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</si>
  <si>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</si>
  <si>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</si>
  <si>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</si>
  <si>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</si>
  <si>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</si>
  <si>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</si>
  <si>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</si>
  <si>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</si>
  <si>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</si>
  <si>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</si>
  <si>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</si>
  <si>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</si>
  <si>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</si>
  <si>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</si>
  <si>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</si>
  <si>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</si>
  <si>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</si>
  <si>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</si>
  <si>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</si>
  <si>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</si>
  <si>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</si>
  <si>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</si>
  <si>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</si>
  <si>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</si>
  <si>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</si>
  <si>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</si>
  <si>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</si>
  <si>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</si>
  <si>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</si>
  <si>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</si>
  <si>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</si>
  <si>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</si>
  <si>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</si>
  <si>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</si>
  <si>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</si>
  <si>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</si>
  <si>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</si>
  <si>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</si>
  <si>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</si>
  <si>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</si>
  <si>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</si>
  <si>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</si>
  <si>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</si>
  <si>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</si>
  <si>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</si>
  <si>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</si>
  <si>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</si>
  <si>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</si>
  <si>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</si>
  <si>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</si>
  <si>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</si>
  <si>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</si>
  <si>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</si>
  <si>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</si>
  <si>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</si>
  <si>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</si>
  <si>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</si>
  <si>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</si>
  <si>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</si>
  <si>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</si>
  <si>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</si>
  <si>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</si>
  <si>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</si>
  <si>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</si>
  <si>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</si>
  <si>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</si>
  <si>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</si>
  <si>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</si>
  <si>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</si>
  <si>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</si>
  <si>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</si>
  <si>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</si>
  <si>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</si>
  <si>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</si>
  <si>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</si>
  <si>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</si>
  <si>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</si>
  <si>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</si>
  <si>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</si>
  <si>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</si>
  <si>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</si>
  <si>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</si>
  <si>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</si>
  <si>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</si>
  <si>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</si>
  <si>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</si>
  <si>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</si>
  <si>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</si>
  <si>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</si>
  <si>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</si>
  <si>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</si>
  <si>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</si>
  <si>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</si>
  <si>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</si>
  <si>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</si>
  <si>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</si>
  <si>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</si>
  <si>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</si>
  <si>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</si>
  <si>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</si>
  <si>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</si>
  <si>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</si>
  <si>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</si>
  <si>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</si>
  <si>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</si>
  <si>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</si>
  <si>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</si>
  <si>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</si>
  <si>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</si>
  <si>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</si>
  <si>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</si>
  <si>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</si>
  <si>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</si>
  <si>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</si>
  <si>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</si>
  <si>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</si>
  <si>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</si>
  <si>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</si>
  <si>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</si>
  <si>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</si>
  <si>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</si>
  <si>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</si>
  <si>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</si>
  <si>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</si>
  <si>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</si>
  <si>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</si>
  <si>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</si>
  <si>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</si>
  <si>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</si>
  <si>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</si>
  <si>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</si>
  <si>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</si>
  <si>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</si>
  <si>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</si>
  <si>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</si>
  <si>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</si>
  <si>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</si>
  <si>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</si>
  <si>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</si>
  <si>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</si>
  <si>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</si>
  <si>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</si>
  <si>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</si>
  <si>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</si>
  <si>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</si>
  <si>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</si>
  <si>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</si>
  <si>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</si>
  <si>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</si>
  <si>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</si>
  <si>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</si>
  <si>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</si>
  <si>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</si>
  <si>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</si>
  <si>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</si>
  <si>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</si>
  <si>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</si>
  <si>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</si>
  <si>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</si>
  <si>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</si>
  <si>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</si>
  <si>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</si>
  <si>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</si>
  <si>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</si>
  <si>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</si>
  <si>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</si>
  <si>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</si>
  <si>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</si>
  <si>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</si>
  <si>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</si>
  <si>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</si>
  <si>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</si>
  <si>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</si>
  <si>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</si>
  <si>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</si>
  <si>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</si>
  <si>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</si>
  <si>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</si>
  <si>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</si>
  <si>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</si>
  <si>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</si>
  <si>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</si>
  <si>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</si>
  <si>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</si>
  <si>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</si>
  <si>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</si>
  <si>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</si>
  <si>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</si>
  <si>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</si>
  <si>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</si>
  <si>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</si>
  <si>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</si>
  <si>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</si>
  <si>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</si>
  <si>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</si>
  <si>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</si>
  <si>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</si>
  <si>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</si>
  <si>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</si>
  <si>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</si>
  <si>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</si>
  <si>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</si>
  <si>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</si>
  <si>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</si>
  <si>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</si>
  <si>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</si>
  <si>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</si>
  <si>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</si>
  <si>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</si>
  <si>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</si>
  <si>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</si>
  <si>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</si>
  <si>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</si>
  <si>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</si>
  <si>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</si>
  <si>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</si>
  <si>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</si>
  <si>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</si>
  <si>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</si>
  <si>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</si>
  <si>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</si>
  <si>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</si>
  <si>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</si>
  <si>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</si>
  <si>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</si>
  <si>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</si>
  <si>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</si>
  <si>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</si>
  <si>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</si>
  <si>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</si>
  <si>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</si>
  <si>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</si>
  <si>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</si>
  <si>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</si>
  <si>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</si>
  <si>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</si>
  <si>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</si>
  <si>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</si>
  <si>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</si>
  <si>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</si>
  <si>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</si>
  <si>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</si>
  <si>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</si>
  <si>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</si>
  <si>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</si>
  <si>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</si>
  <si>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</si>
  <si>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</si>
  <si>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</si>
  <si>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</si>
  <si>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</si>
  <si>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</si>
  <si>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</si>
  <si>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</si>
  <si>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</si>
  <si>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</si>
  <si>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</si>
  <si>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</si>
  <si>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</si>
  <si>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</si>
  <si>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</si>
  <si>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</si>
  <si>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</si>
  <si>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</si>
  <si>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</si>
  <si>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</si>
  <si>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</si>
  <si>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</si>
  <si>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</si>
  <si>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</si>
  <si>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</si>
  <si>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</si>
  <si>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</si>
  <si>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</si>
  <si>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</si>
  <si>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</si>
  <si>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</si>
  <si>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</si>
  <si>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</si>
  <si>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</si>
  <si>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</si>
  <si>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</si>
  <si>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</si>
  <si>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</si>
  <si>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</si>
  <si>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</si>
  <si>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</si>
  <si>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</si>
  <si>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</si>
  <si>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</si>
  <si>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</si>
  <si>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</si>
  <si>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</si>
  <si>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</si>
  <si>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</si>
  <si>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</si>
  <si>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</si>
  <si>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</si>
  <si>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</si>
  <si>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</si>
  <si>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</si>
  <si>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</si>
  <si>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</si>
  <si>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</si>
  <si>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</si>
  <si>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</si>
  <si>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</si>
  <si>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</si>
  <si>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</si>
  <si>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</si>
  <si>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</si>
  <si>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</si>
  <si>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</si>
  <si>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</si>
  <si>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</si>
  <si>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</si>
  <si>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</si>
  <si>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</si>
  <si>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</si>
  <si>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</si>
  <si>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</si>
  <si>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</si>
  <si>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</si>
  <si>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</si>
  <si>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</si>
  <si>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</si>
  <si>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</si>
  <si>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</si>
  <si>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</si>
  <si>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</si>
  <si>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</si>
  <si>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</si>
  <si>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</si>
  <si>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</si>
  <si>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</si>
  <si>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</si>
  <si>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</si>
  <si>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</si>
  <si>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</si>
  <si>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</si>
  <si>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</si>
  <si>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</si>
  <si>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</si>
  <si>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</si>
  <si>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</si>
  <si>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</si>
  <si>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</si>
  <si>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</si>
  <si>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</si>
  <si>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</si>
  <si>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</si>
  <si>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</si>
  <si>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</si>
  <si>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</si>
  <si>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</si>
  <si>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</si>
  <si>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</si>
  <si>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</si>
  <si>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</si>
  <si>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</si>
  <si>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</si>
  <si>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</si>
  <si>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</si>
  <si>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</si>
  <si>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</si>
  <si>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</si>
  <si>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</si>
  <si>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</si>
  <si>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</si>
  <si>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</si>
  <si>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</si>
  <si>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</si>
  <si>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</si>
  <si>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</si>
  <si>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</si>
  <si>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</si>
  <si>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</si>
  <si>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</si>
  <si>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</si>
  <si>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</si>
  <si>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</si>
  <si>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</si>
  <si>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</si>
  <si>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</si>
  <si>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</si>
  <si>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</si>
  <si>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</si>
  <si>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</si>
  <si>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</si>
  <si>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</si>
  <si>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</si>
  <si>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</si>
  <si>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</si>
  <si>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</si>
  <si>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</si>
  <si>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</si>
  <si>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</si>
  <si>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</si>
  <si>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</si>
  <si>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</si>
  <si>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</si>
  <si>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</si>
  <si>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</si>
  <si>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</si>
  <si>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</si>
  <si>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</si>
  <si>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</si>
  <si>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</si>
  <si>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</si>
  <si>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</si>
  <si>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</si>
  <si>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</si>
  <si>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</si>
  <si>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</si>
  <si>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</si>
  <si>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</si>
  <si>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</si>
  <si>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</si>
  <si>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</si>
  <si>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</si>
  <si>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</si>
  <si>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</si>
  <si>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</si>
  <si>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</si>
  <si>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</si>
  <si>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</si>
  <si>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</si>
  <si>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</si>
  <si>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</si>
  <si>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</si>
  <si>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</si>
  <si>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</si>
  <si>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</si>
  <si>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</si>
  <si>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</si>
  <si>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</si>
  <si>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</si>
  <si>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</si>
  <si>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</si>
  <si>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</si>
  <si>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</si>
  <si>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</si>
  <si>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</si>
  <si>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</si>
  <si>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</si>
  <si>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</si>
  <si>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</si>
  <si>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</si>
  <si>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</si>
  <si>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</si>
  <si>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</si>
  <si>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</si>
  <si>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</si>
  <si>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</si>
  <si>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</si>
  <si>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</si>
  <si>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</si>
  <si>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</si>
  <si>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</si>
  <si>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</si>
  <si>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</si>
  <si>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</si>
  <si>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</si>
  <si>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</si>
  <si>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</si>
  <si>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</si>
  <si>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</si>
  <si>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</si>
  <si>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</si>
  <si>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</si>
  <si>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</si>
  <si>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</si>
  <si>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</si>
  <si>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</si>
  <si>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</si>
  <si>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</si>
  <si>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</si>
  <si>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</si>
  <si>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</si>
  <si>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</si>
  <si>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</si>
  <si>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</si>
  <si>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</si>
  <si>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</si>
  <si>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</si>
  <si>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</si>
  <si>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</si>
  <si>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</si>
  <si>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</si>
  <si>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</si>
  <si>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</si>
  <si>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</si>
  <si>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</si>
  <si>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</si>
  <si>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</si>
  <si>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</si>
  <si>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</si>
  <si>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</si>
  <si>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</si>
  <si>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</si>
  <si>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</si>
  <si>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</si>
  <si>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</si>
  <si>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</si>
  <si>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</si>
  <si>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</si>
  <si>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</si>
  <si>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</si>
  <si>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</si>
  <si>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</si>
  <si>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</si>
  <si>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</si>
  <si>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</si>
  <si>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</si>
  <si>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</si>
  <si>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</si>
  <si>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</si>
  <si>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</si>
  <si>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</si>
  <si>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</si>
  <si>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</si>
  <si>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</si>
  <si>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</si>
  <si>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</si>
  <si>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</si>
  <si>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</si>
  <si>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</si>
  <si>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</si>
  <si>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</si>
  <si>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</si>
  <si>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</si>
  <si>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</si>
  <si>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</si>
  <si>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</si>
  <si>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</si>
  <si>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</si>
  <si>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</si>
  <si>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</si>
  <si>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</si>
  <si>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</si>
  <si>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</si>
  <si>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</si>
  <si>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</si>
  <si>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</si>
  <si>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</si>
  <si>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</si>
  <si>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</si>
  <si>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</si>
  <si>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</si>
  <si>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</si>
  <si>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</si>
  <si>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</si>
  <si>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</si>
  <si>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</si>
  <si>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</si>
  <si>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</si>
  <si>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</si>
  <si>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</si>
  <si>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</si>
  <si>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</si>
  <si>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</si>
  <si>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</si>
  <si>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</si>
  <si>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</si>
  <si>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</si>
  <si>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</si>
  <si>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</si>
  <si>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</si>
  <si>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</si>
  <si>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</si>
  <si>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</si>
  <si>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</si>
  <si>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</si>
  <si>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</si>
  <si>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</si>
  <si>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</si>
  <si>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</si>
  <si>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</si>
  <si>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</si>
  <si>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</si>
  <si>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</si>
  <si>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</si>
  <si>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</si>
  <si>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</si>
  <si>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</si>
  <si>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</si>
  <si>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</si>
  <si>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</si>
  <si>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</si>
  <si>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</si>
  <si>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</si>
  <si>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</si>
  <si>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</si>
  <si>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</si>
  <si>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</si>
  <si>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</si>
  <si>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</si>
  <si>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</si>
  <si>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</si>
  <si>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</si>
  <si>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</si>
  <si>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</si>
  <si>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</si>
  <si>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</si>
  <si>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</si>
  <si>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</si>
  <si>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</si>
  <si>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</si>
  <si>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</si>
  <si>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</si>
  <si>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</si>
  <si>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</si>
  <si>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</si>
  <si>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</si>
  <si>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</si>
  <si>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</si>
  <si>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</si>
  <si>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</si>
  <si>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</si>
  <si>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</si>
  <si>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</si>
  <si>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</si>
  <si>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</si>
  <si>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</si>
  <si>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</si>
  <si>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</si>
  <si>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</si>
  <si>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</si>
  <si>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</si>
  <si>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</si>
  <si>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</si>
  <si>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</si>
  <si>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</si>
  <si>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</si>
  <si>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</si>
  <si>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</si>
  <si>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</si>
  <si>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</si>
  <si>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</si>
  <si>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</si>
  <si>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</si>
  <si>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</si>
  <si>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</si>
  <si>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</si>
  <si>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</si>
  <si>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</si>
  <si>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</si>
  <si>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</si>
  <si>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</si>
  <si>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</si>
  <si>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</si>
  <si>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</si>
  <si>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</si>
  <si>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</si>
  <si>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</si>
  <si>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</si>
  <si>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</si>
  <si>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</si>
  <si>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</si>
  <si>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</si>
  <si>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</si>
  <si>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</si>
  <si>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</si>
  <si>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</si>
  <si>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</si>
  <si>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</si>
  <si>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</si>
  <si>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</si>
  <si>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</si>
  <si>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</si>
  <si>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</si>
  <si>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</si>
  <si>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</si>
  <si>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</si>
  <si>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</si>
  <si>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</si>
  <si>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</si>
  <si>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</si>
  <si>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</si>
  <si>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</si>
  <si>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</si>
  <si>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</si>
  <si>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</si>
  <si>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</si>
  <si>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</si>
  <si>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</si>
  <si>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</si>
  <si>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</si>
  <si>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</si>
  <si>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</si>
  <si>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</si>
  <si>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</si>
  <si>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</si>
  <si>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</si>
  <si>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</si>
  <si>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</si>
  <si>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</si>
  <si>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</si>
  <si>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</si>
  <si>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</si>
  <si>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</si>
  <si>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</si>
  <si>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</si>
  <si>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</si>
  <si>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</si>
  <si>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</si>
  <si>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</si>
  <si>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</si>
  <si>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</si>
  <si>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</si>
  <si>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</si>
  <si>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</si>
  <si>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</si>
  <si>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</si>
  <si>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</si>
  <si>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</si>
  <si>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</si>
  <si>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</si>
  <si>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</si>
  <si>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</si>
  <si>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</si>
  <si>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</si>
  <si>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</si>
  <si>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</si>
  <si>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</si>
  <si>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</si>
  <si>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</si>
  <si>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</si>
  <si>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</si>
  <si>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</si>
  <si>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</si>
  <si>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</si>
  <si>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</si>
  <si>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</si>
  <si>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</si>
  <si>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</si>
  <si>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</si>
  <si>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</si>
  <si>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</si>
  <si>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</si>
  <si>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</si>
  <si>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</si>
  <si>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</si>
  <si>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</si>
  <si>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</si>
  <si>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</si>
  <si>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</si>
  <si>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</si>
  <si>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</si>
  <si>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</si>
  <si>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</si>
  <si>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</si>
  <si>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</si>
  <si>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</si>
  <si>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</si>
  <si>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</si>
  <si>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</si>
  <si>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</si>
  <si>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</si>
  <si>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</si>
  <si>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</si>
  <si>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</si>
  <si>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</si>
  <si>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</si>
  <si>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</si>
  <si>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</si>
  <si>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</si>
  <si>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</si>
  <si>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</si>
  <si>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</si>
  <si>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</si>
  <si>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</si>
  <si>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</si>
  <si>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</si>
  <si>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</si>
  <si>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</si>
  <si>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</si>
  <si>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</si>
  <si>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</si>
  <si>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</si>
  <si>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</si>
  <si>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</si>
  <si>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</si>
  <si>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</si>
  <si>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</si>
  <si>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</si>
  <si>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</si>
  <si>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</si>
  <si>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</si>
  <si>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</si>
  <si>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</si>
  <si>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</si>
  <si>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</si>
  <si>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</si>
  <si>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</si>
  <si>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</si>
  <si>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</si>
  <si>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</si>
  <si>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</si>
  <si>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</si>
  <si>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</si>
  <si>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</si>
  <si>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</si>
  <si>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</si>
  <si>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</si>
  <si>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</si>
  <si>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</si>
  <si>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</si>
  <si>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</si>
  <si>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</si>
  <si>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</si>
  <si>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</si>
  <si>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</si>
  <si>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</si>
  <si>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</si>
  <si>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</si>
  <si>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</si>
  <si>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</si>
  <si>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</si>
  <si>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</si>
  <si>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</si>
  <si>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</si>
  <si>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</si>
  <si>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</si>
  <si>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</si>
  <si>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</si>
  <si>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</si>
  <si>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</si>
  <si>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</si>
  <si>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</si>
  <si>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</si>
  <si>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</si>
  <si>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</si>
  <si>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</si>
  <si>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</si>
  <si>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</si>
  <si>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</si>
  <si>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</si>
  <si>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</si>
  <si>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</si>
  <si>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</si>
  <si>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</si>
  <si>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</si>
  <si>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</si>
  <si>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</si>
  <si>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</si>
  <si>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</si>
  <si>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</si>
  <si>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</si>
  <si>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</si>
  <si>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</si>
  <si>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</si>
  <si>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</si>
  <si>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</si>
  <si>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</si>
  <si>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</si>
  <si>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</si>
  <si>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</si>
  <si>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</si>
  <si>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</si>
  <si>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</si>
  <si>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</si>
  <si>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</si>
  <si>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</si>
  <si>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</si>
  <si>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</si>
  <si>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</si>
  <si>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</si>
  <si>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</si>
  <si>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</si>
  <si>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</si>
  <si>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</si>
  <si>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</si>
  <si>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</si>
  <si>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</si>
  <si>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</si>
  <si>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</si>
  <si>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</si>
  <si>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</si>
  <si>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</si>
  <si>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</si>
  <si>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</si>
  <si>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</si>
  <si>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</si>
  <si>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</si>
  <si>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</si>
  <si>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</si>
  <si>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</si>
  <si>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</si>
  <si>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</si>
  <si>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</si>
  <si>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</si>
  <si>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</si>
  <si>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</si>
  <si>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</si>
  <si>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</si>
  <si>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</si>
  <si>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</si>
  <si>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</si>
  <si>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</si>
  <si>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</si>
  <si>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</si>
  <si>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</si>
  <si>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</si>
  <si>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</si>
  <si>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</si>
  <si>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</si>
  <si>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</si>
  <si>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</si>
  <si>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</si>
  <si>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</si>
  <si>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</si>
  <si>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</si>
  <si>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</si>
  <si>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</si>
  <si>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</si>
  <si>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</si>
  <si>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</si>
  <si>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</si>
  <si>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</si>
  <si>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</si>
  <si>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</si>
  <si>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</si>
  <si>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</si>
  <si>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</si>
  <si>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</si>
  <si>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</si>
  <si>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</si>
  <si>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</si>
  <si>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</si>
  <si>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</si>
  <si>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</si>
  <si>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</si>
  <si>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</si>
  <si>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</si>
  <si>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</si>
  <si>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</si>
  <si>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</si>
  <si>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</si>
  <si>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</si>
  <si>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</si>
  <si>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</si>
  <si>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</si>
  <si>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</si>
  <si>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</si>
  <si>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</si>
  <si>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</si>
  <si>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</si>
  <si>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</si>
  <si>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</si>
  <si>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</si>
  <si>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</si>
  <si>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</si>
  <si>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</si>
  <si>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</si>
  <si>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</si>
  <si>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</si>
  <si>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</si>
  <si>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</si>
  <si>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</si>
  <si>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</si>
  <si>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</si>
  <si>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</si>
  <si>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</si>
  <si>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</si>
  <si>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</si>
  <si>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</si>
  <si>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</si>
  <si>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</si>
  <si>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</si>
  <si>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</si>
  <si>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</si>
  <si>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</si>
  <si>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</si>
  <si>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</si>
  <si>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</si>
  <si>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</si>
  <si>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</si>
  <si>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</si>
  <si>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</si>
  <si>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</si>
  <si>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</si>
  <si>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</si>
  <si>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</si>
  <si>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</si>
  <si>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</si>
  <si>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</si>
  <si>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</si>
  <si>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</si>
  <si>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</si>
  <si>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</si>
  <si>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</si>
  <si>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</si>
  <si>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</si>
  <si>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</si>
  <si>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</si>
  <si>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</si>
  <si>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</si>
  <si>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</si>
  <si>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</si>
  <si>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</si>
  <si>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</si>
  <si>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</si>
  <si>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</si>
  <si>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</si>
  <si>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</si>
  <si>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</si>
  <si>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</si>
  <si>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</si>
  <si>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</si>
  <si>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</si>
  <si>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</si>
  <si>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</si>
  <si>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</si>
  <si>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</si>
  <si>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</si>
  <si>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</si>
  <si>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</si>
  <si>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</si>
  <si>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</si>
  <si>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</si>
  <si>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</si>
  <si>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</si>
  <si>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</si>
  <si>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</si>
  <si>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</si>
  <si>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</si>
  <si>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</si>
  <si>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</si>
  <si>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</si>
  <si>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</si>
  <si>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</si>
  <si>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</si>
  <si>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</si>
  <si>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</si>
  <si>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</si>
  <si>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</si>
  <si>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</si>
  <si>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</si>
  <si>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</si>
  <si>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</si>
  <si>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</si>
  <si>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</si>
  <si>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</si>
  <si>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</si>
  <si>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</si>
  <si>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</si>
  <si>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</si>
  <si>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</si>
  <si>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</si>
  <si>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</si>
  <si>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</si>
  <si>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</si>
  <si>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</si>
  <si>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</si>
  <si>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</si>
  <si>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</si>
  <si>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</si>
  <si>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</si>
  <si>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</si>
  <si>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</si>
  <si>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</si>
  <si>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</si>
  <si>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</si>
  <si>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</si>
  <si>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</si>
  <si>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</si>
  <si>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</si>
  <si>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</si>
  <si>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</si>
  <si>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</si>
  <si>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</si>
  <si>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</si>
  <si>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</si>
  <si>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</si>
  <si>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</si>
  <si>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</si>
  <si>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</si>
  <si>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</si>
  <si>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</si>
  <si>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</si>
  <si>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</si>
  <si>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</si>
  <si>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</si>
  <si>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</si>
  <si>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</si>
  <si>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</si>
  <si>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</si>
  <si>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</si>
  <si>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</si>
  <si>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</si>
  <si>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</si>
  <si>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</si>
  <si>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</si>
  <si>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</si>
  <si>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</si>
  <si>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</si>
  <si>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</si>
  <si>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</si>
  <si>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</si>
  <si>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</si>
  <si>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</si>
  <si>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</si>
  <si>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</si>
  <si>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</si>
  <si>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</si>
  <si>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</si>
  <si>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</si>
  <si>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</si>
  <si>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</si>
  <si>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</si>
  <si>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</si>
  <si>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</si>
  <si>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</si>
  <si>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</si>
  <si>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</si>
  <si>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</si>
  <si>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</si>
  <si>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</si>
  <si>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</si>
  <si>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</si>
  <si>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</si>
  <si>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</si>
  <si>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</si>
  <si>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</si>
  <si>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</si>
  <si>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</si>
  <si>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</si>
  <si>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</si>
  <si>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</si>
  <si>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</si>
  <si>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</si>
  <si>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</si>
  <si>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</si>
  <si>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</si>
  <si>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</si>
  <si>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</si>
  <si>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</si>
  <si>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</si>
  <si>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</si>
  <si>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</si>
  <si>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</si>
  <si>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</si>
  <si>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</si>
  <si>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</si>
  <si>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</si>
  <si>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</si>
  <si>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</si>
  <si>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</si>
  <si>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</si>
  <si>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</si>
  <si>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</si>
  <si>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</si>
  <si>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</si>
  <si>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</si>
  <si>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</si>
  <si>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</si>
  <si>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</si>
  <si>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</si>
  <si>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</si>
  <si>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</si>
  <si>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</si>
  <si>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</si>
  <si>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</si>
  <si>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</si>
  <si>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</si>
  <si>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</si>
  <si>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</si>
  <si>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</si>
  <si>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</si>
  <si>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</si>
  <si>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</si>
  <si>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</si>
  <si>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</si>
  <si>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</si>
  <si>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</si>
  <si>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</si>
  <si>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</si>
  <si>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</si>
  <si>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</si>
  <si>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</si>
  <si>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</si>
  <si>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</si>
  <si>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</si>
  <si>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</si>
  <si>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</si>
  <si>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</si>
  <si>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</si>
  <si>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</si>
  <si>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</si>
  <si>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</si>
  <si>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</si>
  <si>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</si>
  <si>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</si>
  <si>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</si>
  <si>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</si>
  <si>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</si>
  <si>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</si>
  <si>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</si>
  <si>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</si>
  <si>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</si>
  <si>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</si>
  <si>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</si>
  <si>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</si>
  <si>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</si>
  <si>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</si>
  <si>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</si>
  <si>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</si>
  <si>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</si>
  <si>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</si>
  <si>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</si>
  <si>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</si>
  <si>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</si>
  <si>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</si>
  <si>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</si>
  <si>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</si>
  <si>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</si>
  <si>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</si>
  <si>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</si>
  <si>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</si>
  <si>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</si>
  <si>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</si>
  <si>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</si>
  <si>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</si>
  <si>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</si>
  <si>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</si>
  <si>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</si>
  <si>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</si>
  <si>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</si>
  <si>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</si>
  <si>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</si>
  <si>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</si>
  <si>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</si>
  <si>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</si>
  <si>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</si>
  <si>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</si>
  <si>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</si>
  <si>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</si>
  <si>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</si>
  <si>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</si>
  <si>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</si>
  <si>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</si>
  <si>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</si>
  <si>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</si>
  <si>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</si>
  <si>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</si>
  <si>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</si>
  <si>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</si>
  <si>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</si>
  <si>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</si>
  <si>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</si>
  <si>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</si>
  <si>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</si>
  <si>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</si>
  <si>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</si>
  <si>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</si>
  <si>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</si>
  <si>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</si>
  <si>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</si>
  <si>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</si>
  <si>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</si>
  <si>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</si>
  <si>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</si>
  <si>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</si>
  <si>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</si>
  <si>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</si>
  <si>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</si>
  <si>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</si>
  <si>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</si>
  <si>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</si>
  <si>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</si>
  <si>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</si>
  <si>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</si>
  <si>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</si>
  <si>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</si>
  <si>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</si>
  <si>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</si>
  <si>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</si>
  <si>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</si>
  <si>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</si>
  <si>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</si>
  <si>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</si>
  <si>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</si>
  <si>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</si>
  <si>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</si>
  <si>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</si>
  <si>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</si>
  <si>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</si>
  <si>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</si>
  <si>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</si>
  <si>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</si>
  <si>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</si>
  <si>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</si>
  <si>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</si>
  <si>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</si>
  <si>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</si>
  <si>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</si>
  <si>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</si>
  <si>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</si>
  <si>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</si>
  <si>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</si>
  <si>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</si>
  <si>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</si>
  <si>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</si>
  <si>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</si>
  <si>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</si>
  <si>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</si>
  <si>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</si>
  <si>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</si>
  <si>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</si>
  <si>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</si>
  <si>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</si>
  <si>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</si>
  <si>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</si>
  <si>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</si>
  <si>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</si>
  <si>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</si>
  <si>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</si>
  <si>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</si>
  <si>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</si>
  <si>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</si>
  <si>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</si>
  <si>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</si>
  <si>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</si>
  <si>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</si>
  <si>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</si>
  <si>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</si>
  <si>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</si>
  <si>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</si>
  <si>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</si>
  <si>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</si>
  <si>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</si>
  <si>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</si>
  <si>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</si>
  <si>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</si>
  <si>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</si>
  <si>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</si>
  <si>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</si>
  <si>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</si>
  <si>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</si>
  <si>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</si>
  <si>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</si>
  <si>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</si>
  <si>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</si>
  <si>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</si>
  <si>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</si>
  <si>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</si>
  <si>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</si>
  <si>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</si>
  <si>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</si>
  <si>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</si>
  <si>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</si>
  <si>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</si>
  <si>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</si>
  <si>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</si>
  <si>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</si>
  <si>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</si>
  <si>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</si>
  <si>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</si>
  <si>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</si>
  <si>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</si>
  <si>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</si>
  <si>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</si>
  <si>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</si>
  <si>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</si>
  <si>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</si>
  <si>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</si>
  <si>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</si>
  <si>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</si>
  <si>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</si>
  <si>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</si>
  <si>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</si>
  <si>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</si>
  <si>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</si>
  <si>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</si>
  <si>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</si>
  <si>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</si>
  <si>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</si>
  <si>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</si>
  <si>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</si>
  <si>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</si>
  <si>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</si>
  <si>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</si>
  <si>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</si>
  <si>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</si>
  <si>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</si>
  <si>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</si>
  <si>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</si>
  <si>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</si>
  <si>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</si>
  <si>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</si>
  <si>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</si>
  <si>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</si>
  <si>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</si>
  <si>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</si>
  <si>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</si>
  <si>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</si>
  <si>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</si>
  <si>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</si>
  <si>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</si>
  <si>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</si>
  <si>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</si>
  <si>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</si>
  <si>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</si>
  <si>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</si>
  <si>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</si>
  <si>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</si>
  <si>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</si>
  <si>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</si>
  <si>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</si>
  <si>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</si>
  <si>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</si>
  <si>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</si>
  <si>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</si>
  <si>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</si>
  <si>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</si>
  <si>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</si>
  <si>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</si>
  <si>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</si>
  <si>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</si>
  <si>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</si>
  <si>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</si>
  <si>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</si>
  <si>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</si>
  <si>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</si>
  <si>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</si>
  <si>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</si>
  <si>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</si>
  <si>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</si>
  <si>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</si>
  <si>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</si>
  <si>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</si>
  <si>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</si>
  <si>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</si>
  <si>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</si>
  <si>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</si>
  <si>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</si>
  <si>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</si>
  <si>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</si>
  <si>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</si>
  <si>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</si>
  <si>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</si>
  <si>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</si>
  <si>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</si>
  <si>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</si>
  <si>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</si>
  <si>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</si>
  <si>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</si>
  <si>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</si>
  <si>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</si>
  <si>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</si>
  <si>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</si>
  <si>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</si>
  <si>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</si>
  <si>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</si>
  <si>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</si>
  <si>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</si>
  <si>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</si>
  <si>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</si>
  <si>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</si>
  <si>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</si>
  <si>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</si>
  <si>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</si>
  <si>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</si>
  <si>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</si>
  <si>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</si>
  <si>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</si>
  <si>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</si>
  <si>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</si>
  <si>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</si>
  <si>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</si>
  <si>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</si>
  <si>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</si>
  <si>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</si>
  <si>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</si>
  <si>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</si>
  <si>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</si>
  <si>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</si>
  <si>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</si>
  <si>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</si>
  <si>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</si>
  <si>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</si>
  <si>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</si>
  <si>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</si>
  <si>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</si>
  <si>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</si>
  <si>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</si>
  <si>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</si>
  <si>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</si>
  <si>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</si>
  <si>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</si>
  <si>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</si>
  <si>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</si>
  <si>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</si>
  <si>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</si>
  <si>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</si>
  <si>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</si>
  <si>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</si>
  <si>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</si>
  <si>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</si>
  <si>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</si>
  <si>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</si>
  <si>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</si>
  <si>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</si>
  <si>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</si>
  <si>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</si>
  <si>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</si>
  <si>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</si>
  <si>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</si>
  <si>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</si>
  <si>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</si>
  <si>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</si>
  <si>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</si>
  <si>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</si>
  <si>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</si>
  <si>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</si>
  <si>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</si>
  <si>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</si>
  <si>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</si>
  <si>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</si>
  <si>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</si>
  <si>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</si>
  <si>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</si>
  <si>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</si>
  <si>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</si>
  <si>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</si>
  <si>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</si>
  <si>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</si>
  <si>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</si>
  <si>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</si>
  <si>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</si>
  <si>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</si>
  <si>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</si>
  <si>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</si>
  <si>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</si>
  <si>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</si>
  <si>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</si>
  <si>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</si>
  <si>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</si>
  <si>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</si>
  <si>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</si>
  <si>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</si>
  <si>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</si>
  <si>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</si>
  <si>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</si>
  <si>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</si>
  <si>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</si>
  <si>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</si>
  <si>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</si>
  <si>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</si>
  <si>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</si>
  <si>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</si>
  <si>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</si>
  <si>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</si>
  <si>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</si>
  <si>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</si>
  <si>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</si>
  <si>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</si>
  <si>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</si>
  <si>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</si>
  <si>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</si>
  <si>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</si>
  <si>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</si>
  <si>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</si>
  <si>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</si>
  <si>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</si>
  <si>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</si>
  <si>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</si>
  <si>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</si>
  <si>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</si>
  <si>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</si>
  <si>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</si>
  <si>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</si>
  <si>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</si>
  <si>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</si>
  <si>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</si>
  <si>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</si>
  <si>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</si>
  <si>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</si>
  <si>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</si>
  <si>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</si>
  <si>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</si>
  <si>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</si>
  <si>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</si>
  <si>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</si>
  <si>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</si>
  <si>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</si>
  <si>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</si>
  <si>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</si>
  <si>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</si>
  <si>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</si>
  <si>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</si>
  <si>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</si>
  <si>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</si>
  <si>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</si>
  <si>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</si>
  <si>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</si>
  <si>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</si>
  <si>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</si>
  <si>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</si>
  <si>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</si>
  <si>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</si>
  <si>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</si>
  <si>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</si>
  <si>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</si>
  <si>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</si>
  <si>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</si>
  <si>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</si>
  <si>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</si>
  <si>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</si>
  <si>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</si>
  <si>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</si>
  <si>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</si>
  <si>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</si>
  <si>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</si>
  <si>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</si>
  <si>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</si>
  <si>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</si>
  <si>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</si>
  <si>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</si>
  <si>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</si>
  <si>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</si>
  <si>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</si>
  <si>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</si>
  <si>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</si>
  <si>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</si>
  <si>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</si>
  <si>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</si>
  <si>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</si>
  <si>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</si>
  <si>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</si>
  <si>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</si>
  <si>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</si>
  <si>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</si>
  <si>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</si>
  <si>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</si>
  <si>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</si>
  <si>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</si>
  <si>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</si>
  <si>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</si>
  <si>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</si>
  <si>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</si>
  <si>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</si>
  <si>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</si>
  <si>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</si>
  <si>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</si>
  <si>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</si>
  <si>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</si>
  <si>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</si>
  <si>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</si>
  <si>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</si>
  <si>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</si>
  <si>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</si>
  <si>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</si>
  <si>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</si>
  <si>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</si>
  <si>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</si>
  <si>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</si>
  <si>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</si>
  <si>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</si>
  <si>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</si>
  <si>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</si>
  <si>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</si>
  <si>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</si>
  <si>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</si>
  <si>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</si>
  <si>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</si>
  <si>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</si>
  <si>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</si>
  <si>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</si>
  <si>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</si>
  <si>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</si>
  <si>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</si>
  <si>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</si>
  <si>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</si>
  <si>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</si>
  <si>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</si>
  <si>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</si>
  <si>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</si>
  <si>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</si>
  <si>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</si>
  <si>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</si>
  <si>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</si>
  <si>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</si>
  <si>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</si>
  <si>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</si>
  <si>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</si>
  <si>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</si>
  <si>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</si>
  <si>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</si>
  <si>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</si>
  <si>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</si>
  <si>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</si>
  <si>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</si>
  <si>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</si>
  <si>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</si>
  <si>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</si>
  <si>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</si>
  <si>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</si>
  <si>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</si>
  <si>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</si>
  <si>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</si>
  <si>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</si>
  <si>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</si>
  <si>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</si>
  <si>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</si>
  <si>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</si>
  <si>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</si>
  <si>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</si>
  <si>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</si>
  <si>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</si>
  <si>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</si>
  <si>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</si>
  <si>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</si>
  <si>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</si>
  <si>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</si>
  <si>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</si>
  <si>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</si>
  <si>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</si>
  <si>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</si>
  <si>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</si>
  <si>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</si>
  <si>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</si>
  <si>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</si>
  <si>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</si>
  <si>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</si>
  <si>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</si>
  <si>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</si>
  <si>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</si>
  <si>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</si>
  <si>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</si>
  <si>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</si>
  <si>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</si>
  <si>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</si>
  <si>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</si>
  <si>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</si>
  <si>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</si>
  <si>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</si>
  <si>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</si>
  <si>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</si>
  <si>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</si>
  <si>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</si>
  <si>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</si>
  <si>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</si>
  <si>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</si>
  <si>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</si>
  <si>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</si>
  <si>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</si>
  <si>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</si>
  <si>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</si>
  <si>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</si>
  <si>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</si>
  <si>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</si>
  <si>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</si>
  <si>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</si>
  <si>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</si>
  <si>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</si>
  <si>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</si>
  <si>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</si>
  <si>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</si>
  <si>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</si>
  <si>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</si>
  <si>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</si>
  <si>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</si>
  <si>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</si>
  <si>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</si>
  <si>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</si>
  <si>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</si>
  <si>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</si>
  <si>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</si>
  <si>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</si>
  <si>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</si>
  <si>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</si>
  <si>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</si>
  <si>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</si>
  <si>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</si>
  <si>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</si>
  <si>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</si>
  <si>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</si>
  <si>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</si>
  <si>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</si>
  <si>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</si>
  <si>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</si>
  <si>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</si>
  <si>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</si>
  <si>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</si>
  <si>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</si>
  <si>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</si>
  <si>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</si>
  <si>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</si>
  <si>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</si>
  <si>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</si>
  <si>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</si>
  <si>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</si>
  <si>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</si>
  <si>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</si>
  <si>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</si>
  <si>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</si>
  <si>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</si>
  <si>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</si>
  <si>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</si>
  <si>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</si>
  <si>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</si>
  <si>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</si>
  <si>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</si>
  <si>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</si>
  <si>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</si>
  <si>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</si>
  <si>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</si>
  <si>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</si>
  <si>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</si>
  <si>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</si>
  <si>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</si>
  <si>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</si>
  <si>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</si>
  <si>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</si>
  <si>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</si>
  <si>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</si>
  <si>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</si>
  <si>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</si>
  <si>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</si>
  <si>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</si>
  <si>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</si>
  <si>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</si>
  <si>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</si>
  <si>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</si>
  <si>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</si>
  <si>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</si>
  <si>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</si>
  <si>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</si>
  <si>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</si>
  <si>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</si>
  <si>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</si>
  <si>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</si>
  <si>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</si>
  <si>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</si>
  <si>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</si>
  <si>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</si>
  <si>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</si>
  <si>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</si>
  <si>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</si>
  <si>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</si>
  <si>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</si>
  <si>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</si>
  <si>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</si>
  <si>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</si>
  <si>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</si>
  <si>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</si>
  <si>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</si>
  <si>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</si>
  <si>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</si>
  <si>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</si>
  <si>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</si>
  <si>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</si>
  <si>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</si>
  <si>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</si>
  <si>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</si>
  <si>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</si>
  <si>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</si>
  <si>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</si>
  <si>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</si>
  <si>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</si>
  <si>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</si>
  <si>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</si>
  <si>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</si>
  <si>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</si>
  <si>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</si>
  <si>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</si>
  <si>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</si>
  <si>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</si>
  <si>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</si>
  <si>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</si>
  <si>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</si>
  <si>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</si>
  <si>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</si>
  <si>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</si>
  <si>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</si>
  <si>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</si>
  <si>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</si>
  <si>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</si>
  <si>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</si>
  <si>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</si>
  <si>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</si>
  <si>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</si>
  <si>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</si>
  <si>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</si>
  <si>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</si>
  <si>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</si>
  <si>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</si>
  <si>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</si>
  <si>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</si>
  <si>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</si>
  <si>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</si>
  <si>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</si>
  <si>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</si>
  <si>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</si>
  <si>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</si>
  <si>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</si>
  <si>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</si>
  <si>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</si>
  <si>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</si>
  <si>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</si>
  <si>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</si>
  <si>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</si>
  <si>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</si>
  <si>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</si>
  <si>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</si>
  <si>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</si>
  <si>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</si>
  <si>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</si>
  <si>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</si>
  <si>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</si>
  <si>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</si>
  <si>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</si>
  <si>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</si>
  <si>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</si>
  <si>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</si>
  <si>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</si>
  <si>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</si>
  <si>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</si>
  <si>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</si>
  <si>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</si>
  <si>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</si>
  <si>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</si>
  <si>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</si>
  <si>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</si>
  <si>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</si>
  <si>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</si>
  <si>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</si>
  <si>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</si>
  <si>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</si>
  <si>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</si>
  <si>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</si>
  <si>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</si>
  <si>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</si>
  <si>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</si>
  <si>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</si>
  <si>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</si>
  <si>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</si>
  <si>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</si>
  <si>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</si>
  <si>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</si>
  <si>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</si>
  <si>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</si>
  <si>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</si>
  <si>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</si>
  <si>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</si>
  <si>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</si>
  <si>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</si>
  <si>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</si>
  <si>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</si>
  <si>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</si>
  <si>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</si>
  <si>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</si>
  <si>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</si>
  <si>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</si>
  <si>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</si>
  <si>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</si>
  <si>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</si>
  <si>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</si>
  <si>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</si>
  <si>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</si>
  <si>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</si>
  <si>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</si>
  <si>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</si>
  <si>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</si>
  <si>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</si>
  <si>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</si>
  <si>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</si>
  <si>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</si>
  <si>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</si>
  <si>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</si>
  <si>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</si>
  <si>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</si>
  <si>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</si>
  <si>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</si>
  <si>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</si>
  <si>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</si>
  <si>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</si>
  <si>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</si>
  <si>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</si>
  <si>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</si>
  <si>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</si>
  <si>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</si>
  <si>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</si>
  <si>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</si>
  <si>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</si>
  <si>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</si>
  <si>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</si>
  <si>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</si>
  <si>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</si>
  <si>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</si>
  <si>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</si>
  <si>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</si>
  <si>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</si>
  <si>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</si>
  <si>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</si>
  <si>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</si>
  <si>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</si>
  <si>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</si>
  <si>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</si>
  <si>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</si>
  <si>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</si>
  <si>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</si>
  <si>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</si>
  <si>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</si>
  <si>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</si>
  <si>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</si>
  <si>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</si>
  <si>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</si>
  <si>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</si>
  <si>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</si>
  <si>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</si>
  <si>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</si>
  <si>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</si>
  <si>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</si>
  <si>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</si>
  <si>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</si>
  <si>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</si>
  <si>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</si>
  <si>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</si>
  <si>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</si>
  <si>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</si>
  <si>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</si>
  <si>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</si>
  <si>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</si>
  <si>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</si>
  <si>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</si>
  <si>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</si>
  <si>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</si>
  <si>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</si>
  <si>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</si>
  <si>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</si>
  <si>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</si>
  <si>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</si>
  <si>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</si>
  <si>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</si>
  <si>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</si>
  <si>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</si>
  <si>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</si>
  <si>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</si>
  <si>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</si>
  <si>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</si>
  <si>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</si>
  <si>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</si>
  <si>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</si>
  <si>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</si>
  <si>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</si>
  <si>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</si>
  <si>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</si>
  <si>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</si>
  <si>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</si>
  <si>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</si>
  <si>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</si>
  <si>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</si>
  <si>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</si>
  <si>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</si>
  <si>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</si>
  <si>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</si>
  <si>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</si>
  <si>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</si>
  <si>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</si>
  <si>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</si>
  <si>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</si>
  <si>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</si>
  <si>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</si>
  <si>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</si>
  <si>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</si>
  <si>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</si>
  <si>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</si>
  <si>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</si>
  <si>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</si>
  <si>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</si>
  <si>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</si>
  <si>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</si>
  <si>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</si>
  <si>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</si>
  <si>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</si>
  <si>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</si>
  <si>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</si>
  <si>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</si>
  <si>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</si>
  <si>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</si>
  <si>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</si>
  <si>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</si>
  <si>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</si>
  <si>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</si>
  <si>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</si>
  <si>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</si>
  <si>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</si>
  <si>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</si>
  <si>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</si>
  <si>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</si>
  <si>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</si>
  <si>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</si>
  <si>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</si>
  <si>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</si>
  <si>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</si>
  <si>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</si>
  <si>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</si>
  <si>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</si>
  <si>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</si>
  <si>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</si>
  <si>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</si>
  <si>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</si>
  <si>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</si>
  <si>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</si>
  <si>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</si>
  <si>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</si>
  <si>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</si>
  <si>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</si>
  <si>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</si>
  <si>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</si>
  <si>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</si>
  <si>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</si>
  <si>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</si>
  <si>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</si>
  <si>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</si>
  <si>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</si>
  <si>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</si>
  <si>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</si>
  <si>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</si>
  <si>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</si>
  <si>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</si>
  <si>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</si>
  <si>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</si>
  <si>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</si>
  <si>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</si>
  <si>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</si>
  <si>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</si>
  <si>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</si>
  <si>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</si>
  <si>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</si>
  <si>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</si>
  <si>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</si>
  <si>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</si>
  <si>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</si>
  <si>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</si>
  <si>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</si>
  <si>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</si>
  <si>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</si>
  <si>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</si>
  <si>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</si>
  <si>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</si>
  <si>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</si>
  <si>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</si>
  <si>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</si>
  <si>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</si>
  <si>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</si>
  <si>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</si>
  <si>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</si>
  <si>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</si>
  <si>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</si>
  <si>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</si>
  <si>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</si>
  <si>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</si>
  <si>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</si>
  <si>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</si>
  <si>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</si>
  <si>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</si>
  <si>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</si>
  <si>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</si>
  <si>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</si>
  <si>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</si>
  <si>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</si>
  <si>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</si>
  <si>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</si>
  <si>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</si>
  <si>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</si>
  <si>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</si>
  <si>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</si>
  <si>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</si>
  <si>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</si>
  <si>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</si>
  <si>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</si>
  <si>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</si>
  <si>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</si>
  <si>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</si>
  <si>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</si>
  <si>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</si>
  <si>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</si>
  <si>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</si>
  <si>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</si>
  <si>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</si>
  <si>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</si>
  <si>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</si>
  <si>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</si>
  <si>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</si>
  <si>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</si>
  <si>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</si>
  <si>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</si>
  <si>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</si>
  <si>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</si>
  <si>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</si>
  <si>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</si>
  <si>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</si>
  <si>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</si>
  <si>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</si>
  <si>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</si>
  <si>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</si>
  <si>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</si>
  <si>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</si>
  <si>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</si>
  <si>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</si>
  <si>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</si>
  <si>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</si>
  <si>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</si>
  <si>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</si>
  <si>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</si>
  <si>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</si>
  <si>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</si>
  <si>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</si>
  <si>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</si>
  <si>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</si>
  <si>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</si>
  <si>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</si>
  <si>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</si>
  <si>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</si>
  <si>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</si>
  <si>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</si>
  <si>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</si>
  <si>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</si>
  <si>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</si>
  <si>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</si>
  <si>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</si>
  <si>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</si>
  <si>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</si>
  <si>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</si>
  <si>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</si>
  <si>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</si>
  <si>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</si>
  <si>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</si>
  <si>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</si>
  <si>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</si>
  <si>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</si>
  <si>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</si>
  <si>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</si>
  <si>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</si>
  <si>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</si>
  <si>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</si>
  <si>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</si>
  <si>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</si>
  <si>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</si>
  <si>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</si>
  <si>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</si>
  <si>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</si>
  <si>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</si>
  <si>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</si>
  <si>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</si>
  <si>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</si>
  <si>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</si>
  <si>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</si>
  <si>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</si>
  <si>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</si>
  <si>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</si>
  <si>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</si>
  <si>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</si>
  <si>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</si>
  <si>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</si>
  <si>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</si>
  <si>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</si>
  <si>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</si>
  <si>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</si>
  <si>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</si>
  <si>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</si>
  <si>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</si>
  <si>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</si>
  <si>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</si>
  <si>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</si>
  <si>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</si>
  <si>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</si>
  <si>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</si>
  <si>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</si>
  <si>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</si>
  <si>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</si>
  <si>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</si>
  <si>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</si>
  <si>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</si>
  <si>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</si>
  <si>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</si>
  <si>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</si>
  <si>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</si>
  <si>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</si>
  <si>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</si>
  <si>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</si>
  <si>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</si>
  <si>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</si>
  <si>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</si>
  <si>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</si>
  <si>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</si>
  <si>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</si>
  <si>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</si>
  <si>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</si>
  <si>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</si>
  <si>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</si>
  <si>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</si>
  <si>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</si>
  <si>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</si>
  <si>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</si>
  <si>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</si>
  <si>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</si>
  <si>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</si>
  <si>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</si>
  <si>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</si>
  <si>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</si>
  <si>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</si>
  <si>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</si>
  <si>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</si>
  <si>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</si>
  <si>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</si>
  <si>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</si>
  <si>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</si>
  <si>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</si>
  <si>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</si>
  <si>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</si>
  <si>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</si>
  <si>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</si>
  <si>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</si>
  <si>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</si>
  <si>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</si>
  <si>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</si>
  <si>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</si>
  <si>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</si>
  <si>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</si>
  <si>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</si>
  <si>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</si>
  <si>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</si>
  <si>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</si>
  <si>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</si>
  <si>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</si>
  <si>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</si>
  <si>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</si>
  <si>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</si>
  <si>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</si>
  <si>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</si>
  <si>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</si>
  <si>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</si>
  <si>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</si>
  <si>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</si>
  <si>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</si>
  <si>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</si>
  <si>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</si>
  <si>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</si>
  <si>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</si>
  <si>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</si>
  <si>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</si>
  <si>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</si>
  <si>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</si>
  <si>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</si>
  <si>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</si>
  <si>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</si>
  <si>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</si>
  <si>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</si>
  <si>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</si>
  <si>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</si>
  <si>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</si>
  <si>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</si>
  <si>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</si>
  <si>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</si>
  <si>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</si>
  <si>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</si>
  <si>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</si>
  <si>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</si>
  <si>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</si>
  <si>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</si>
  <si>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</si>
  <si>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</si>
  <si>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</si>
  <si>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</si>
  <si>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</si>
  <si>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</si>
  <si>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</si>
  <si>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</si>
  <si>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</si>
  <si>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</si>
  <si>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</si>
  <si>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</si>
  <si>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</si>
  <si>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</si>
  <si>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</si>
  <si>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</si>
  <si>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</si>
  <si>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</si>
  <si>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</si>
  <si>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</si>
  <si>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</si>
  <si>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</si>
  <si>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</si>
  <si>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</si>
  <si>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</si>
  <si>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</si>
  <si>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</si>
  <si>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</si>
  <si>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</si>
  <si>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</si>
  <si>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</si>
  <si>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</si>
  <si>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</si>
  <si>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</si>
  <si>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</si>
  <si>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</si>
  <si>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</si>
  <si>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</si>
  <si>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</si>
  <si>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</si>
  <si>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</si>
  <si>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</si>
  <si>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</si>
  <si>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</si>
  <si>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</si>
  <si>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</si>
  <si>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</si>
  <si>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</si>
  <si>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</si>
  <si>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</si>
  <si>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</si>
  <si>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</si>
  <si>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</si>
  <si>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</si>
  <si>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</si>
  <si>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</si>
  <si>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</si>
  <si>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</si>
  <si>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</si>
  <si>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</si>
  <si>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</si>
  <si>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</si>
  <si>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</si>
  <si>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</si>
  <si>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</si>
  <si>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</si>
  <si>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</si>
  <si>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</si>
  <si>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</si>
  <si>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</si>
  <si>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</si>
  <si>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</si>
  <si>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</si>
  <si>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</si>
  <si>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</si>
  <si>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</si>
  <si>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</si>
  <si>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</si>
  <si>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</si>
  <si>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</si>
  <si>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</si>
  <si>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</si>
  <si>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</si>
  <si>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</si>
  <si>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</si>
  <si>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</si>
  <si>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</si>
  <si>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</si>
  <si>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</si>
  <si>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</si>
  <si>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</si>
  <si>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</si>
  <si>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</si>
  <si>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</si>
  <si>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</si>
  <si>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</si>
  <si>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</si>
  <si>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</si>
  <si>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</si>
  <si>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</si>
  <si>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</si>
  <si>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</si>
  <si>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</si>
  <si>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</si>
  <si>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</si>
  <si>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</si>
  <si>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</si>
  <si>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</si>
  <si>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</si>
  <si>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</si>
  <si>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</si>
  <si>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</si>
  <si>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</si>
  <si>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</si>
  <si>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</si>
  <si>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</si>
  <si>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</si>
  <si>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</si>
  <si>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</si>
  <si>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</si>
  <si>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</si>
  <si>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</si>
  <si>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</si>
  <si>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</si>
  <si>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</si>
  <si>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</si>
  <si>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</si>
  <si>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</si>
  <si>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</si>
  <si>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</si>
  <si>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</si>
  <si>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</si>
  <si>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</si>
  <si>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</si>
  <si>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</si>
  <si>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</si>
  <si>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</si>
  <si>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</si>
  <si>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</si>
  <si>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</si>
  <si>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</si>
  <si>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</si>
  <si>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</si>
  <si>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</si>
  <si>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</si>
  <si>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</si>
  <si>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</si>
  <si>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</si>
  <si>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</si>
  <si>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</si>
  <si>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</si>
  <si>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</si>
  <si>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</si>
  <si>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</si>
  <si>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</si>
  <si>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</si>
  <si>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</si>
  <si>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</si>
  <si>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</si>
  <si>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</si>
  <si>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</si>
  <si>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</si>
  <si>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</si>
  <si>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</si>
  <si>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</si>
  <si>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</si>
  <si>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</si>
  <si>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</si>
  <si>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</si>
  <si>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</si>
  <si>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</si>
  <si>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</si>
  <si>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</si>
  <si>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</si>
  <si>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</si>
  <si>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</si>
  <si>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</si>
  <si>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</si>
  <si>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</si>
  <si>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</si>
  <si>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</si>
  <si>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</si>
  <si>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</si>
  <si>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</si>
  <si>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</si>
  <si>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</si>
  <si>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</si>
  <si>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</si>
  <si>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</si>
  <si>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</si>
  <si>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</si>
  <si>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</si>
  <si>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</si>
  <si>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</si>
  <si>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</si>
  <si>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</si>
  <si>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</si>
  <si>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</si>
  <si>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</si>
  <si>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</si>
  <si>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</si>
  <si>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</si>
  <si>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</si>
  <si>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</si>
  <si>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</si>
  <si>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</si>
  <si>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</si>
  <si>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</si>
  <si>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</si>
  <si>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</si>
  <si>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</si>
  <si>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</si>
  <si>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</si>
  <si>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</si>
  <si>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</si>
  <si>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</si>
  <si>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</si>
  <si>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</si>
  <si>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</si>
  <si>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</si>
  <si>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</si>
  <si>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</si>
  <si>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</si>
  <si>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</si>
  <si>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</si>
  <si>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</si>
  <si>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</si>
  <si>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</si>
  <si>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</si>
  <si>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</si>
  <si>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</si>
  <si>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</si>
  <si>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</si>
  <si>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</si>
  <si>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</si>
  <si>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</si>
  <si>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</si>
  <si>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</si>
  <si>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</si>
  <si>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</si>
  <si>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</si>
  <si>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</si>
  <si>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</si>
  <si>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</si>
  <si>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</si>
  <si>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</si>
  <si>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</si>
  <si>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</si>
  <si>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</si>
  <si>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</si>
  <si>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</si>
  <si>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</si>
  <si>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</si>
  <si>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</si>
  <si>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</si>
  <si>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</si>
  <si>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</si>
  <si>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</si>
  <si>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</si>
  <si>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</si>
  <si>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</si>
  <si>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</si>
  <si>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</si>
  <si>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</si>
  <si>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</si>
  <si>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</si>
  <si>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</si>
  <si>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</si>
  <si>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</si>
  <si>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</si>
  <si>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</si>
  <si>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</si>
  <si>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</si>
  <si>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</si>
  <si>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</si>
  <si>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</si>
  <si>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</si>
  <si>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</si>
  <si>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</si>
  <si>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</si>
  <si>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</si>
  <si>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</si>
  <si>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</si>
  <si>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</si>
  <si>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</si>
  <si>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</si>
  <si>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</si>
  <si>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</si>
  <si>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</si>
  <si>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</si>
  <si>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</si>
  <si>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</si>
  <si>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</si>
  <si>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</si>
  <si>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</si>
  <si>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</si>
  <si>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</si>
  <si>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</si>
  <si>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</si>
  <si>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</si>
  <si>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</si>
  <si>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</si>
  <si>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</si>
  <si>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</si>
  <si>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</si>
  <si>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</si>
  <si>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</si>
  <si>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</si>
  <si>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</si>
  <si>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</si>
  <si>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</si>
  <si>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</si>
  <si>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</si>
  <si>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</si>
  <si>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</si>
  <si>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</si>
  <si>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</si>
  <si>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</si>
  <si>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</si>
  <si>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</si>
  <si>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</si>
  <si>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</si>
  <si>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</si>
  <si>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</si>
  <si>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</si>
  <si>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</si>
  <si>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</si>
  <si>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</si>
  <si>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</si>
  <si>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</si>
  <si>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</si>
  <si>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</si>
  <si>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</si>
  <si>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</si>
  <si>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</si>
  <si>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</si>
  <si>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</si>
  <si>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</si>
  <si>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</si>
  <si>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</si>
  <si>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</si>
  <si>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</si>
  <si>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</si>
  <si>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</si>
  <si>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</si>
  <si>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</si>
  <si>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</si>
  <si>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</si>
  <si>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</si>
  <si>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</si>
  <si>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</si>
  <si>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</si>
  <si>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</si>
  <si>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</si>
  <si>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</si>
  <si>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</si>
  <si>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</si>
  <si>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</si>
  <si>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</si>
  <si>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</si>
  <si>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</si>
  <si>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</si>
  <si>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</si>
  <si>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</si>
  <si>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</si>
  <si>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</si>
  <si>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</si>
  <si>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</si>
  <si>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</si>
  <si>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</si>
  <si>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</si>
  <si>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</si>
  <si>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</si>
  <si>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</si>
  <si>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</si>
  <si>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</si>
  <si>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</si>
  <si>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</si>
  <si>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</si>
  <si>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</si>
  <si>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</si>
  <si>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</si>
  <si>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</si>
  <si>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</si>
  <si>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</si>
  <si>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</si>
  <si>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</si>
  <si>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</si>
  <si>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</si>
  <si>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</si>
  <si>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</si>
  <si>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</si>
  <si>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</si>
  <si>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</si>
  <si>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</si>
  <si>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</si>
  <si>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</si>
  <si>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</si>
  <si>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</si>
  <si>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</si>
  <si>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</si>
  <si>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</si>
  <si>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</si>
  <si>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</si>
  <si>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</si>
  <si>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</si>
  <si>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</si>
  <si>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</si>
  <si>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</si>
  <si>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</si>
  <si>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</si>
  <si>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</si>
  <si>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</si>
  <si>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</si>
  <si>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</si>
  <si>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</si>
  <si>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</si>
  <si>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</si>
  <si>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</si>
  <si>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</si>
  <si>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</si>
  <si>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</si>
  <si>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</si>
  <si>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</si>
  <si>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</si>
  <si>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</si>
  <si>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</si>
  <si>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</si>
  <si>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</si>
  <si>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</si>
  <si>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</si>
  <si>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</si>
  <si>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</si>
  <si>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</si>
  <si>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</si>
  <si>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</si>
  <si>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</si>
  <si>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</si>
  <si>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</si>
  <si>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</si>
  <si>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</si>
  <si>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</si>
  <si>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</si>
  <si>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</si>
  <si>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</si>
  <si>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</si>
  <si>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</si>
  <si>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</si>
  <si>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</si>
  <si>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</si>
  <si>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</si>
  <si>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</si>
  <si>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</si>
  <si>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</si>
  <si>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</si>
  <si>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</si>
  <si>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</si>
  <si>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</si>
  <si>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</si>
  <si>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</si>
  <si>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</si>
  <si>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</si>
  <si>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</si>
  <si>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</si>
  <si>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</si>
  <si>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</si>
  <si>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</si>
  <si>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</si>
  <si>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</si>
  <si>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</si>
  <si>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</si>
  <si>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</si>
  <si>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</si>
  <si>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</si>
  <si>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</si>
  <si>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</si>
  <si>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</si>
  <si>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</si>
  <si>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</si>
  <si>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</si>
  <si>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</si>
  <si>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</si>
  <si>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</si>
  <si>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</si>
  <si>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</si>
  <si>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</si>
  <si>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</si>
  <si>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</si>
  <si>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</si>
  <si>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</si>
  <si>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</si>
  <si>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</si>
  <si>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</si>
  <si>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</si>
  <si>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</si>
  <si>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</si>
  <si>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</si>
  <si>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</si>
  <si>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</si>
  <si>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</si>
  <si>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</si>
  <si>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</si>
  <si>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</si>
  <si>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</si>
  <si>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</si>
  <si>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</si>
  <si>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</si>
  <si>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</si>
  <si>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</si>
  <si>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</si>
  <si>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</si>
  <si>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</si>
  <si>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</si>
  <si>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</si>
  <si>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</si>
  <si>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</si>
  <si>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</si>
  <si>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</si>
  <si>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</si>
  <si>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</si>
  <si>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</si>
  <si>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</si>
  <si>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</si>
  <si>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</si>
  <si>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</si>
  <si>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</si>
  <si>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</si>
  <si>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</si>
  <si>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</si>
  <si>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</si>
  <si>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</si>
  <si>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</si>
  <si>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</si>
  <si>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</si>
  <si>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</si>
  <si>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</si>
  <si>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</si>
  <si>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</si>
  <si>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</si>
  <si>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</si>
  <si>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</si>
  <si>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</si>
  <si>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</si>
  <si>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</si>
  <si>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</si>
  <si>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</si>
  <si>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</si>
  <si>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</si>
  <si>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</si>
  <si>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</si>
  <si>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</si>
  <si>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</si>
  <si>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</si>
  <si>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</si>
  <si>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</si>
  <si>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</si>
  <si>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</si>
  <si>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</si>
  <si>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</si>
  <si>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</si>
  <si>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</si>
  <si>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</si>
  <si>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</si>
  <si>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</si>
  <si>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</si>
  <si>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</si>
  <si>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</si>
  <si>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</si>
  <si>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</si>
  <si>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</si>
  <si>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</si>
  <si>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</si>
  <si>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</si>
  <si>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</si>
  <si>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</si>
  <si>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</si>
  <si>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</si>
  <si>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</si>
  <si>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</si>
  <si>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</si>
  <si>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</si>
  <si>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</si>
  <si>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</si>
  <si>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</si>
  <si>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</si>
  <si>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</si>
  <si>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</si>
  <si>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</si>
  <si>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</si>
  <si>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</si>
  <si>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</si>
  <si>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</si>
  <si>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</si>
  <si>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</si>
  <si>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</si>
  <si>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</si>
  <si>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</si>
  <si>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</si>
  <si>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</si>
  <si>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</si>
  <si>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</si>
  <si>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</si>
  <si>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</si>
  <si>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</si>
  <si>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</si>
  <si>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</si>
  <si>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</si>
  <si>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</si>
  <si>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</si>
  <si>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</si>
  <si>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</si>
  <si>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</si>
  <si>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</si>
  <si>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</si>
  <si>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</si>
  <si>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</si>
  <si>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</si>
  <si>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</si>
  <si>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</si>
  <si>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</si>
  <si>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</si>
  <si>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</si>
  <si>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</si>
  <si>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</si>
  <si>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</si>
  <si>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</si>
  <si>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</si>
  <si>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</si>
  <si>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</si>
  <si>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</si>
  <si>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</si>
  <si>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</si>
  <si>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</si>
  <si>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</si>
  <si>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</si>
  <si>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</si>
  <si>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</si>
  <si>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</si>
  <si>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</si>
  <si>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</si>
  <si>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</si>
  <si>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</si>
  <si>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</si>
  <si>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</si>
  <si>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</si>
  <si>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</si>
  <si>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</si>
  <si>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</si>
  <si>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</si>
  <si>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</si>
  <si>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</si>
  <si>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</si>
  <si>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</si>
  <si>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</si>
  <si>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</si>
  <si>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</si>
  <si>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</si>
  <si>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</si>
  <si>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</si>
  <si>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</si>
  <si>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</si>
  <si>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</si>
  <si>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</si>
  <si>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</si>
  <si>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</si>
  <si>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</si>
  <si>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</si>
  <si>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</si>
  <si>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</si>
  <si>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</si>
  <si>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</si>
  <si>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</si>
  <si>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</si>
  <si>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</si>
  <si>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</si>
  <si>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</si>
  <si>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</si>
  <si>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</si>
  <si>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</si>
  <si>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</si>
  <si>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</si>
  <si>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</si>
  <si>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</si>
  <si>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</si>
  <si>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</si>
  <si>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</si>
  <si>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</si>
  <si>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</si>
  <si>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</si>
  <si>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</si>
  <si>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</si>
  <si>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</si>
  <si>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</si>
  <si>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</si>
  <si>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</si>
  <si>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</si>
  <si>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</si>
  <si>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</si>
  <si>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</si>
  <si>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</si>
  <si>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</si>
  <si>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</si>
  <si>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</si>
  <si>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</si>
  <si>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</si>
  <si>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</si>
  <si>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</si>
  <si>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</si>
  <si>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</si>
  <si>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</si>
  <si>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</si>
  <si>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</si>
  <si>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</si>
  <si>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</si>
  <si>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</si>
  <si>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</si>
  <si>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</si>
  <si>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</si>
  <si>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</si>
  <si>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</si>
  <si>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</si>
  <si>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</si>
  <si>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</si>
  <si>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</si>
  <si>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</si>
  <si>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</si>
  <si>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</si>
  <si>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</si>
  <si>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</si>
  <si>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</si>
  <si>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</si>
  <si>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</si>
  <si>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</si>
  <si>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</si>
  <si>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</si>
  <si>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</si>
  <si>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</si>
  <si>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</si>
  <si>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</si>
  <si>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</si>
  <si>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</si>
  <si>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</si>
  <si>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</si>
  <si>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</si>
  <si>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</si>
  <si>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</si>
  <si>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</si>
  <si>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</si>
  <si>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</si>
  <si>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</si>
  <si>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</si>
  <si>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</si>
  <si>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</si>
  <si>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</si>
  <si>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</si>
  <si>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</si>
  <si>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</si>
  <si>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</si>
  <si>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</si>
  <si>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</si>
  <si>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</si>
  <si>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</si>
  <si>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</si>
  <si>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</si>
  <si>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</si>
  <si>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</si>
  <si>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</si>
  <si>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</si>
  <si>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</si>
  <si>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</si>
  <si>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</si>
  <si>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</si>
  <si>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</si>
  <si>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</si>
  <si>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</si>
  <si>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</si>
  <si>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</si>
  <si>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</si>
  <si>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</si>
  <si>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</si>
  <si>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</si>
  <si>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</si>
  <si>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</si>
  <si>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</si>
  <si>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</si>
  <si>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</si>
  <si>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</si>
  <si>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</si>
  <si>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</si>
  <si>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</si>
  <si>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</si>
  <si>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</si>
  <si>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</si>
  <si>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</si>
  <si>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</si>
  <si>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</si>
  <si>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</si>
  <si>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</si>
  <si>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</si>
  <si>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</si>
  <si>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</si>
  <si>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</si>
  <si>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</si>
  <si>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</si>
  <si>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</si>
  <si>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</si>
  <si>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</si>
  <si>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</si>
  <si>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</si>
  <si>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</si>
  <si>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</si>
  <si>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</si>
  <si>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</si>
  <si>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</si>
  <si>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</si>
  <si>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</si>
  <si>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</si>
  <si>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</si>
  <si>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</si>
  <si>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</si>
  <si>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</si>
  <si>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</si>
  <si>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</si>
  <si>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</si>
  <si>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</si>
  <si>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</si>
  <si>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</si>
  <si>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</si>
  <si>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</si>
  <si>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</si>
  <si>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</si>
  <si>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</si>
  <si>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</si>
  <si>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</si>
  <si>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</si>
  <si>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</si>
  <si>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</si>
  <si>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</si>
  <si>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</si>
  <si>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</si>
  <si>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</si>
  <si>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</si>
  <si>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</si>
  <si>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</si>
  <si>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</si>
  <si>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</si>
  <si>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</si>
  <si>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</si>
  <si>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</si>
  <si>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</si>
  <si>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</si>
  <si>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</si>
  <si>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</si>
  <si>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</si>
  <si>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</si>
  <si>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</si>
  <si>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</si>
  <si>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</si>
  <si>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</si>
  <si>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</si>
  <si>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</si>
  <si>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</si>
  <si>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</si>
  <si>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</si>
  <si>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</si>
  <si>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</si>
  <si>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</si>
  <si>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</si>
  <si>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</si>
  <si>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</si>
  <si>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</si>
  <si>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</si>
  <si>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</si>
  <si>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</si>
  <si>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</si>
  <si>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</si>
  <si>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</si>
  <si>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</si>
  <si>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</si>
  <si>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</si>
  <si>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</si>
  <si>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</si>
  <si>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</si>
  <si>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</si>
  <si>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</si>
  <si>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</si>
  <si>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</si>
  <si>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</si>
  <si>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</si>
  <si>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</si>
  <si>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</si>
  <si>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</si>
  <si>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</si>
  <si>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</si>
  <si>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</si>
  <si>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</si>
  <si>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</si>
  <si>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</si>
  <si>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</si>
  <si>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</si>
  <si>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</si>
  <si>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</si>
  <si>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</si>
  <si>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</si>
  <si>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</si>
  <si>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</si>
  <si>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</si>
  <si>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</si>
  <si>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</si>
  <si>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</si>
  <si>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</si>
  <si>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</si>
  <si>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</si>
  <si>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</si>
  <si>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</si>
  <si>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</si>
  <si>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</si>
  <si>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</si>
  <si>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</si>
  <si>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</si>
  <si>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</si>
  <si>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</si>
  <si>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</si>
  <si>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</si>
  <si>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</si>
  <si>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</si>
  <si>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</si>
  <si>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</si>
  <si>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</si>
  <si>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</si>
  <si>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</si>
  <si>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</si>
  <si>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</si>
  <si>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</si>
  <si>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</si>
  <si>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</si>
  <si>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</si>
  <si>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</si>
  <si>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</si>
  <si>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</si>
  <si>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</si>
  <si>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</si>
  <si>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</si>
  <si>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</si>
  <si>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</si>
  <si>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</si>
  <si>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</si>
  <si>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</si>
  <si>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</si>
  <si>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</si>
  <si>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</si>
  <si>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</si>
  <si>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</si>
  <si>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</si>
  <si>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</si>
  <si>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</si>
  <si>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</si>
  <si>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</si>
  <si>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</si>
  <si>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</si>
  <si>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</si>
  <si>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</si>
  <si>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</si>
  <si>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</si>
  <si>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</si>
  <si>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</si>
  <si>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</si>
  <si>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</si>
  <si>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</si>
  <si>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</si>
  <si>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</si>
  <si>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</si>
  <si>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</si>
  <si>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</si>
  <si>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</si>
  <si>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</si>
  <si>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</si>
  <si>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</si>
  <si>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</si>
  <si>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</si>
  <si>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</si>
  <si>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</si>
  <si>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</si>
  <si>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</si>
  <si>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</si>
  <si>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</si>
  <si>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</si>
  <si>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</si>
  <si>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</si>
  <si>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</si>
  <si>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</si>
  <si>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</si>
  <si>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</si>
  <si>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</si>
  <si>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</si>
  <si>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</si>
  <si>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</si>
  <si>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</si>
  <si>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</si>
  <si>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</si>
  <si>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</si>
  <si>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</si>
  <si>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</si>
  <si>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</si>
  <si>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</si>
  <si>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</si>
  <si>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</si>
  <si>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</si>
  <si>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</si>
  <si>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</si>
  <si>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</si>
  <si>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</si>
  <si>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</si>
  <si>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</si>
  <si>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</si>
  <si>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</si>
  <si>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</si>
  <si>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</si>
  <si>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</si>
  <si>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</si>
  <si>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</si>
  <si>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</si>
  <si>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</si>
  <si>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</si>
  <si>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</si>
  <si>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</si>
  <si>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</si>
  <si>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</si>
  <si>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</si>
  <si>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</si>
  <si>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</si>
  <si>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</si>
  <si>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</si>
  <si>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</si>
  <si>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</si>
  <si>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</si>
  <si>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</si>
  <si>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</si>
  <si>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</si>
  <si>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</si>
  <si>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</si>
  <si>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</si>
  <si>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</si>
  <si>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</si>
  <si>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</si>
  <si>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</si>
  <si>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</si>
  <si>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</si>
  <si>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</si>
  <si>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</si>
  <si>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</si>
  <si>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</si>
  <si>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</si>
  <si>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</si>
  <si>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</si>
  <si>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</si>
  <si>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</si>
  <si>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</si>
  <si>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</si>
  <si>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</si>
  <si>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</si>
  <si>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</si>
  <si>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</si>
  <si>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</si>
  <si>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</si>
  <si>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</si>
  <si>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</si>
  <si>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</si>
  <si>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</si>
  <si>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</si>
  <si>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</si>
  <si>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</si>
  <si>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</si>
  <si>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</si>
  <si>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</si>
  <si>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</si>
  <si>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</si>
  <si>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</si>
  <si>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</si>
  <si>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</si>
  <si>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</si>
  <si>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</si>
  <si>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</si>
  <si>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</si>
  <si>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</si>
  <si>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</si>
  <si>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</si>
  <si>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</si>
  <si>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</si>
  <si>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</si>
  <si>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</si>
  <si>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</si>
  <si>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</si>
  <si>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</si>
  <si>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</si>
  <si>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</si>
  <si>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</si>
  <si>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</si>
  <si>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</si>
  <si>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</si>
  <si>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</si>
  <si>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</si>
  <si>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</si>
  <si>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</si>
  <si>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</si>
  <si>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</si>
  <si>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</si>
  <si>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</si>
  <si>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</si>
  <si>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</si>
  <si>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</si>
  <si>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</si>
  <si>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</si>
  <si>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</si>
  <si>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</si>
  <si>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</si>
  <si>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</si>
  <si>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</si>
  <si>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</si>
  <si>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</si>
  <si>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</si>
  <si>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</si>
  <si>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</si>
  <si>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</si>
  <si>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</si>
  <si>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</si>
  <si>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</si>
  <si>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</si>
  <si>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</si>
  <si>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</si>
  <si>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</si>
  <si>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</si>
  <si>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</si>
  <si>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</si>
  <si>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</si>
  <si>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</si>
  <si>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</si>
  <si>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</si>
  <si>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</si>
  <si>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</si>
  <si>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</si>
  <si>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</si>
  <si>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</si>
  <si>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</si>
  <si>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</si>
  <si>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</si>
  <si>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</si>
  <si>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</si>
  <si>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</si>
  <si>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</si>
  <si>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</si>
  <si>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</si>
  <si>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</si>
  <si>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</si>
  <si>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</si>
  <si>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</si>
  <si>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</si>
  <si>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</si>
  <si>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</si>
  <si>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</si>
  <si>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</si>
  <si>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</si>
  <si>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</si>
  <si>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</si>
  <si>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</si>
  <si>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</si>
  <si>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</si>
  <si>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</si>
  <si>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</si>
  <si>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</si>
  <si>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</si>
  <si>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</si>
  <si>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</si>
  <si>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</si>
  <si>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</si>
  <si>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</si>
  <si>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</si>
  <si>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</si>
  <si>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</si>
  <si>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</si>
  <si>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</si>
  <si>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</si>
  <si>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</si>
  <si>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</si>
  <si>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</si>
  <si>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</si>
  <si>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</si>
  <si>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</si>
  <si>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</si>
  <si>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</si>
  <si>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</si>
  <si>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</si>
  <si>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</si>
  <si>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</si>
  <si>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</si>
  <si>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</si>
  <si>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</si>
  <si>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</si>
  <si>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</si>
  <si>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</si>
  <si>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</si>
  <si>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</si>
  <si>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</si>
  <si>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</si>
  <si>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</si>
  <si>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</si>
  <si>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</si>
  <si>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</si>
  <si>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</si>
  <si>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</si>
  <si>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</si>
  <si>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</si>
  <si>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</si>
  <si>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</si>
  <si>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</si>
  <si>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</si>
  <si>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</si>
  <si>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</si>
  <si>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</si>
  <si>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</si>
  <si>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</si>
  <si>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</si>
  <si>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</si>
  <si>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</si>
  <si>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</si>
  <si>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</si>
  <si>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</si>
  <si>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</si>
  <si>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</si>
  <si>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</si>
  <si>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</si>
  <si>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</si>
  <si>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</si>
  <si>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</si>
  <si>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</si>
  <si>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</si>
  <si>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</si>
  <si>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</si>
  <si>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</si>
  <si>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</si>
  <si>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</si>
  <si>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</si>
  <si>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</si>
  <si>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</si>
  <si>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</si>
  <si>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</si>
  <si>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</si>
  <si>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</si>
  <si>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</si>
  <si>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</si>
  <si>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</si>
  <si>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</si>
  <si>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</si>
  <si>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</si>
  <si>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</si>
  <si>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</si>
  <si>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</si>
  <si>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</si>
  <si>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</si>
  <si>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</si>
  <si>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</si>
  <si>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</si>
  <si>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</si>
  <si>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</si>
  <si>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</si>
  <si>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</si>
  <si>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</si>
  <si>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</si>
  <si>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</si>
  <si>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</si>
  <si>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</si>
  <si>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</si>
  <si>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</si>
  <si>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</si>
  <si>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</si>
  <si>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</si>
  <si>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</si>
  <si>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</si>
  <si>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</si>
  <si>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</si>
  <si>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</si>
  <si>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</si>
  <si>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</si>
  <si>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</si>
  <si>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</si>
  <si>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</si>
  <si>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</si>
  <si>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</si>
  <si>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</si>
  <si>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</si>
  <si>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</si>
  <si>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</si>
  <si>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</si>
  <si>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</si>
  <si>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</si>
  <si>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</si>
  <si>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</si>
  <si>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</si>
  <si>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</si>
  <si>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</si>
  <si>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</si>
  <si>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</si>
  <si>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</si>
  <si>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</si>
  <si>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</si>
  <si>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</si>
  <si>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</si>
  <si>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</si>
  <si>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</si>
  <si>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</si>
  <si>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</si>
  <si>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</si>
  <si>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</si>
  <si>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</si>
  <si>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</si>
  <si>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</si>
  <si>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</si>
  <si>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</si>
  <si>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</si>
  <si>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</si>
  <si>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</si>
  <si>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</si>
  <si>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</si>
  <si>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</si>
  <si>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</si>
  <si>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</si>
  <si>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</si>
  <si>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</si>
  <si>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</si>
  <si>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</si>
  <si>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</si>
  <si>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</si>
  <si>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</si>
  <si>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</si>
  <si>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</si>
  <si>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</si>
  <si>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</si>
  <si>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</si>
  <si>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</si>
  <si>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</si>
  <si>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</si>
  <si>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</si>
  <si>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</si>
  <si>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</si>
  <si>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</si>
  <si>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</si>
  <si>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</si>
  <si>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</si>
  <si>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</si>
  <si>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</si>
  <si>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</si>
  <si>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</si>
  <si>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</si>
  <si>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</si>
  <si>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</si>
  <si>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</si>
  <si>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</si>
  <si>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</si>
  <si>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</si>
  <si>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</si>
  <si>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</si>
  <si>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</si>
  <si>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</si>
  <si>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</si>
  <si>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</si>
  <si>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</si>
  <si>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</si>
  <si>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</si>
  <si>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</si>
  <si>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</si>
  <si>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</si>
  <si>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</si>
  <si>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</si>
  <si>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</si>
  <si>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</si>
  <si>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</si>
  <si>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</si>
  <si>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</si>
  <si>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</si>
  <si>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</si>
  <si>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</si>
  <si>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</si>
  <si>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</si>
  <si>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</si>
  <si>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</si>
  <si>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</si>
  <si>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</si>
  <si>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</si>
  <si>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</si>
  <si>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</si>
  <si>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</si>
  <si>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</si>
  <si>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</si>
  <si>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</si>
  <si>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</si>
  <si>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</si>
  <si>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</si>
  <si>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</si>
  <si>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</si>
  <si>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</si>
  <si>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</si>
  <si>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</si>
  <si>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</si>
  <si>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</si>
  <si>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</si>
  <si>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</si>
  <si>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</si>
  <si>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</si>
  <si>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</si>
  <si>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</si>
  <si>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</si>
  <si>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</si>
  <si>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</si>
  <si>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</si>
  <si>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</si>
  <si>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</si>
  <si>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</si>
  <si>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</si>
  <si>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</si>
  <si>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</si>
  <si>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</si>
  <si>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</si>
  <si>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</si>
  <si>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</si>
  <si>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</si>
  <si>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</si>
  <si>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</si>
  <si>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</si>
  <si>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</si>
  <si>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</si>
  <si>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</si>
  <si>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</si>
  <si>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</si>
  <si>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</si>
  <si>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</si>
  <si>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</si>
  <si>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</si>
  <si>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</si>
  <si>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</si>
  <si>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</si>
  <si>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</si>
  <si>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</si>
  <si>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</si>
  <si>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</si>
  <si>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</si>
  <si>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</si>
  <si>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</si>
  <si>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</si>
  <si>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</si>
  <si>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</si>
  <si>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</si>
  <si>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</si>
  <si>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</si>
  <si>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</si>
  <si>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</si>
  <si>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</si>
  <si>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</si>
  <si>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</si>
  <si>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</si>
  <si>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</si>
  <si>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</si>
  <si>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</si>
  <si>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</si>
  <si>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</si>
  <si>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</si>
  <si>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</si>
  <si>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</si>
  <si>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</si>
  <si>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</si>
  <si>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</si>
  <si>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</si>
  <si>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</si>
  <si>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</si>
  <si>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</si>
  <si>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</si>
  <si>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</si>
  <si>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</si>
  <si>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</si>
  <si>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</si>
  <si>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</si>
  <si>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</si>
  <si>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</si>
  <si>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</si>
  <si>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</si>
  <si>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</si>
  <si>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</si>
  <si>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</si>
  <si>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</si>
  <si>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</si>
  <si>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</si>
  <si>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</si>
  <si>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</si>
  <si>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</si>
  <si>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</si>
  <si>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</si>
  <si>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</si>
  <si>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</si>
  <si>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</si>
  <si>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</si>
  <si>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</si>
  <si>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</si>
  <si>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</si>
  <si>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</si>
  <si>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</si>
  <si>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</si>
  <si>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</si>
  <si>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</si>
  <si>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</si>
  <si>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</si>
  <si>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</si>
  <si>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</si>
  <si>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</si>
  <si>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</si>
  <si>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</si>
  <si>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</si>
  <si>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</si>
  <si>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</si>
  <si>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</si>
  <si>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</si>
  <si>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</si>
  <si>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</si>
  <si>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</si>
  <si>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</si>
  <si>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</si>
  <si>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</si>
  <si>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</si>
  <si>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</si>
  <si>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</si>
  <si>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</si>
  <si>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</si>
  <si>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</si>
  <si>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</si>
  <si>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</si>
  <si>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</si>
  <si>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</si>
  <si>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</si>
  <si>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</si>
  <si>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</si>
  <si>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</si>
  <si>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</si>
  <si>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</si>
  <si>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</si>
  <si>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</si>
  <si>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</si>
  <si>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</si>
  <si>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</si>
  <si>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</si>
  <si>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</si>
  <si>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</si>
  <si>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</si>
  <si>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</si>
  <si>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</si>
  <si>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</si>
  <si>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</si>
  <si>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</si>
  <si>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</si>
  <si>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</si>
  <si>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</si>
  <si>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</si>
  <si>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</si>
  <si>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</si>
  <si>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</si>
  <si>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</si>
  <si>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</si>
  <si>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</si>
  <si>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</si>
  <si>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</si>
  <si>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</si>
  <si>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</si>
  <si>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</si>
  <si>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</si>
  <si>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</si>
  <si>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</si>
  <si>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</si>
  <si>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</si>
  <si>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</si>
  <si>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</si>
  <si>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</si>
  <si>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</si>
  <si>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</si>
  <si>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</si>
  <si>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</si>
  <si>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</si>
  <si>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</si>
  <si>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</si>
  <si>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</si>
  <si>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</si>
  <si>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</si>
  <si>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</si>
  <si>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</si>
  <si>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</si>
  <si>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</si>
  <si>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</si>
  <si>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</si>
  <si>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</si>
  <si>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</si>
  <si>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</si>
  <si>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</si>
  <si>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</si>
  <si>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</si>
  <si>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</si>
  <si>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</si>
  <si>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</si>
  <si>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</si>
  <si>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</si>
  <si>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</si>
  <si>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</si>
  <si>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</si>
  <si>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</si>
  <si>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</si>
  <si>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</si>
  <si>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</si>
  <si>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</si>
  <si>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</si>
  <si>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</si>
  <si>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</si>
  <si>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</si>
  <si>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</si>
  <si>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</si>
  <si>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</si>
  <si>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</si>
  <si>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</si>
  <si>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</si>
  <si>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</si>
  <si>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</si>
  <si>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</si>
  <si>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</si>
  <si>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</si>
  <si>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</si>
  <si>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</si>
  <si>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</si>
  <si>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</si>
  <si>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</si>
  <si>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</si>
  <si>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</si>
  <si>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</si>
  <si>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</si>
  <si>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</si>
  <si>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</si>
  <si>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</si>
  <si>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</si>
  <si>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</si>
  <si>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</si>
  <si>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</si>
  <si>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</si>
  <si>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</si>
  <si>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</si>
  <si>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</si>
  <si>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</si>
  <si>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</si>
  <si>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</si>
  <si>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</si>
  <si>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</si>
  <si>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</si>
  <si>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</si>
  <si>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</si>
  <si>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</si>
  <si>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</si>
  <si>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</si>
  <si>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</si>
  <si>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</si>
  <si>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</si>
  <si>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</si>
  <si>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</si>
  <si>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</si>
  <si>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</si>
  <si>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</si>
  <si>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</si>
  <si>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</si>
  <si>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</si>
  <si>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</si>
  <si>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</si>
  <si>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</si>
  <si>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</si>
  <si>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</si>
  <si>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</si>
  <si>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</si>
  <si>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</si>
  <si>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</si>
  <si>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</si>
  <si>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</si>
  <si>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</si>
  <si>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</si>
  <si>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</si>
  <si>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</si>
  <si>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</si>
  <si>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</si>
  <si>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</si>
  <si>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</si>
  <si>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</si>
  <si>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</si>
  <si>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</si>
  <si>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</si>
  <si>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</si>
  <si>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</si>
  <si>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</si>
  <si>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</si>
  <si>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</si>
  <si>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</si>
  <si>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</si>
  <si>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</si>
  <si>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</si>
  <si>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</si>
  <si>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</si>
  <si>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</si>
  <si>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</si>
  <si>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</si>
  <si>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</si>
  <si>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</si>
  <si>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</si>
  <si>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</si>
  <si>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</si>
  <si>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</si>
  <si>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</si>
  <si>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</si>
  <si>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</si>
  <si>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</si>
  <si>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</si>
  <si>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</si>
  <si>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</si>
  <si>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</si>
  <si>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</si>
  <si>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</si>
  <si>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</si>
  <si>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</si>
  <si>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</si>
  <si>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</si>
  <si>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</si>
  <si>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</si>
  <si>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</si>
  <si>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</si>
  <si>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</si>
  <si>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</si>
  <si>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</si>
  <si>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</si>
  <si>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</si>
  <si>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</si>
  <si>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</si>
  <si>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</si>
  <si>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</si>
  <si>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</si>
  <si>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</si>
  <si>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</si>
  <si>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</si>
  <si>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</si>
  <si>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</si>
  <si>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</si>
  <si>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</si>
  <si>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</si>
  <si>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</si>
  <si>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</si>
  <si>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</si>
  <si>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</si>
  <si>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</si>
  <si>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</si>
  <si>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</si>
  <si>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</si>
  <si>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</si>
  <si>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</si>
  <si>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</si>
  <si>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</si>
  <si>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</si>
  <si>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</si>
  <si>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</si>
  <si>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</si>
  <si>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</si>
  <si>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</si>
  <si>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</si>
  <si>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</si>
  <si>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</si>
  <si>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</si>
  <si>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</si>
  <si>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</si>
  <si>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</si>
  <si>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</si>
  <si>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</si>
  <si>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</si>
  <si>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</si>
  <si>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</si>
  <si>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</si>
  <si>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</si>
  <si>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</si>
  <si>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</si>
  <si>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</si>
  <si>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</si>
  <si>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</si>
  <si>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</si>
  <si>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</si>
  <si>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</si>
  <si>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</si>
  <si>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</si>
  <si>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</si>
  <si>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</si>
  <si>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</si>
  <si>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</si>
  <si>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</si>
  <si>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</si>
  <si>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</si>
  <si>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</si>
  <si>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</si>
  <si>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</si>
  <si>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</si>
  <si>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</si>
  <si>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</si>
  <si>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</si>
  <si>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</si>
  <si>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</si>
  <si>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</si>
  <si>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</si>
  <si>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</si>
  <si>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</si>
  <si>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</si>
  <si>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</si>
  <si>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</si>
  <si>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</si>
  <si>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</si>
  <si>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</si>
  <si>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</si>
  <si>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</si>
  <si>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</si>
  <si>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</si>
  <si>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</si>
  <si>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</si>
  <si>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</si>
  <si>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</si>
  <si>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</si>
  <si>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</si>
  <si>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</si>
  <si>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</si>
  <si>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</si>
  <si>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</si>
  <si>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</si>
  <si>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</si>
  <si>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</si>
  <si>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</si>
  <si>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</si>
  <si>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</si>
  <si>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</si>
  <si>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</si>
  <si>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</si>
  <si>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</si>
  <si>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</si>
  <si>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</si>
  <si>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</si>
  <si>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</si>
  <si>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</si>
  <si>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</si>
  <si>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</si>
  <si>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</si>
  <si>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</si>
  <si>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</si>
  <si>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</si>
  <si>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</si>
  <si>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</si>
  <si>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</si>
  <si>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</si>
  <si>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</si>
  <si>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</si>
  <si>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</si>
  <si>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</si>
  <si>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</si>
  <si>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</si>
  <si>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</si>
  <si>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</si>
  <si>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</si>
  <si>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</si>
  <si>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</si>
  <si>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</si>
  <si>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</si>
  <si>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</si>
  <si>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</si>
  <si>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</si>
  <si>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</si>
  <si>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</si>
  <si>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</si>
  <si>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</si>
  <si>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</si>
  <si>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</si>
  <si>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</si>
  <si>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</si>
  <si>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</si>
  <si>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</si>
  <si>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</si>
  <si>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</si>
  <si>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</si>
  <si>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</si>
  <si>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</si>
  <si>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</si>
  <si>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</si>
  <si>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</si>
  <si>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</si>
  <si>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</si>
  <si>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</si>
  <si>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</si>
  <si>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</si>
  <si>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</si>
  <si>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</si>
  <si>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</si>
  <si>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</si>
  <si>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</si>
  <si>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</si>
  <si>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</si>
  <si>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</si>
  <si>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</si>
  <si>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</si>
  <si>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</si>
  <si>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</si>
  <si>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</si>
  <si>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</si>
  <si>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</si>
  <si>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</si>
  <si>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</si>
  <si>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</si>
  <si>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</si>
  <si>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</si>
  <si>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</si>
  <si>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</si>
  <si>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</si>
  <si>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</si>
  <si>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</si>
  <si>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</si>
  <si>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</si>
  <si>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</si>
  <si>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</si>
  <si>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</si>
  <si>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</si>
  <si>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</si>
  <si>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</si>
  <si>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</si>
  <si>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</si>
  <si>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</si>
  <si>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</si>
  <si>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</si>
  <si>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</si>
  <si>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</si>
  <si>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</si>
  <si>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</si>
  <si>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</si>
  <si>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</si>
  <si>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</si>
  <si>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</si>
  <si>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</si>
  <si>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</si>
  <si>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</si>
  <si>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</si>
  <si>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</si>
  <si>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</si>
  <si>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</si>
  <si>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</si>
  <si>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</si>
  <si>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</si>
  <si>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</si>
  <si>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</si>
  <si>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</si>
  <si>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</si>
  <si>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</si>
  <si>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</si>
  <si>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</si>
  <si>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</si>
  <si>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</si>
  <si>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</si>
  <si>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</si>
  <si>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</si>
  <si>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</si>
  <si>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</si>
  <si>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</si>
  <si>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</si>
  <si>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</si>
  <si>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</si>
  <si>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</si>
  <si>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</si>
  <si>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</si>
  <si>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</si>
  <si>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</si>
  <si>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</si>
  <si>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</si>
  <si>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</si>
  <si>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</si>
  <si>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</si>
  <si>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</si>
  <si>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</si>
  <si>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</si>
  <si>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</si>
  <si>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</si>
  <si>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</si>
  <si>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</si>
  <si>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</si>
  <si>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</si>
  <si>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</si>
  <si>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</si>
  <si>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</si>
  <si>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</si>
  <si>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</si>
  <si>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</si>
  <si>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</si>
  <si>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</si>
  <si>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</si>
  <si>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</si>
  <si>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</si>
  <si>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</si>
  <si>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</si>
  <si>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</si>
  <si>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</si>
  <si>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</si>
  <si>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</si>
  <si>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</si>
  <si>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</si>
  <si>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</si>
  <si>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</si>
  <si>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</si>
  <si>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</si>
  <si>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</si>
  <si>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</si>
  <si>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</si>
  <si>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</si>
  <si>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</si>
  <si>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</si>
  <si>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</si>
  <si>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</si>
  <si>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</si>
  <si>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</si>
  <si>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</si>
  <si>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</si>
  <si>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</si>
  <si>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</si>
  <si>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</si>
  <si>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</si>
  <si>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</si>
  <si>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</si>
  <si>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</si>
  <si>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</si>
  <si>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</si>
  <si>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</si>
  <si>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</si>
  <si>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</si>
  <si>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</si>
  <si>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</si>
  <si>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</si>
  <si>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</si>
  <si>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</si>
  <si>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</si>
  <si>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</si>
  <si>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</si>
  <si>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</si>
  <si>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</si>
  <si>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</si>
  <si>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</si>
  <si>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</si>
  <si>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</si>
  <si>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</si>
  <si>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</si>
  <si>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</si>
  <si>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</si>
  <si>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</si>
  <si>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</si>
  <si>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</si>
  <si>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</si>
  <si>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</si>
  <si>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</si>
  <si>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</si>
  <si>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</si>
  <si>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</si>
  <si>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</si>
  <si>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</si>
  <si>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</si>
  <si>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</si>
  <si>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</si>
  <si>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</si>
  <si>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</si>
  <si>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</si>
  <si>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</si>
  <si>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</si>
  <si>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</si>
  <si>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</si>
  <si>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</si>
  <si>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</si>
  <si>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</si>
  <si>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</si>
  <si>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</si>
  <si>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</si>
  <si>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</si>
  <si>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</si>
  <si>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</si>
  <si>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</si>
  <si>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</si>
  <si>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</si>
  <si>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</si>
  <si>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</si>
  <si>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</si>
  <si>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</si>
  <si>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</si>
  <si>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</si>
  <si>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</si>
  <si>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</si>
  <si>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</si>
  <si>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</si>
  <si>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</si>
  <si>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</si>
  <si>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</si>
  <si>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</si>
  <si>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</si>
  <si>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</si>
  <si>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</si>
  <si>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</si>
  <si>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</si>
  <si>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</si>
  <si>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</si>
  <si>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</si>
  <si>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</si>
  <si>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</si>
  <si>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</si>
  <si>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</si>
  <si>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</si>
  <si>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</si>
  <si>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</si>
  <si>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</si>
  <si>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</si>
  <si>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</si>
  <si>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</si>
  <si>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</si>
  <si>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</si>
  <si>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</si>
  <si>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</si>
  <si>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</si>
  <si>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</si>
  <si>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</si>
  <si>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</si>
  <si>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</si>
  <si>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</si>
  <si>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</si>
  <si>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</si>
  <si>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</si>
  <si>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</si>
  <si>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</si>
  <si>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</si>
  <si>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</si>
  <si>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</si>
  <si>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</si>
  <si>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</si>
  <si>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</si>
  <si>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</si>
  <si>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</si>
  <si>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</si>
  <si>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</si>
  <si>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</si>
  <si>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</si>
  <si>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</si>
  <si>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</si>
  <si>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</si>
  <si>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</si>
  <si>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</si>
  <si>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</si>
  <si>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</si>
  <si>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</si>
  <si>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</si>
  <si>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</si>
  <si>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</si>
  <si>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</si>
  <si>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</si>
  <si>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</si>
  <si>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</si>
  <si>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</si>
  <si>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</si>
  <si>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</si>
  <si>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</si>
  <si>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</si>
  <si>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</si>
  <si>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</si>
  <si>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</si>
  <si>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</si>
  <si>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</si>
  <si>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</si>
  <si>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</si>
  <si>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</si>
  <si>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</si>
  <si>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</si>
  <si>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</si>
  <si>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</si>
  <si>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</si>
  <si>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</si>
  <si>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</si>
  <si>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</si>
  <si>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</si>
  <si>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</si>
  <si>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</si>
  <si>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</si>
  <si>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</si>
  <si>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</si>
  <si>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</si>
  <si>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</si>
  <si>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</si>
  <si>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</si>
  <si>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</si>
  <si>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</si>
  <si>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</si>
  <si>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</si>
  <si>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</si>
  <si>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</si>
  <si>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</si>
  <si>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</si>
  <si>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</si>
  <si>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</si>
  <si>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</si>
  <si>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</si>
  <si>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</si>
  <si>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</si>
  <si>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</si>
  <si>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</si>
  <si>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</si>
  <si>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</si>
  <si>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</si>
  <si>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</si>
  <si>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</si>
  <si>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</si>
  <si>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</si>
  <si>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</si>
  <si>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</si>
  <si>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</si>
  <si>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</si>
  <si>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</si>
  <si>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</si>
  <si>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</si>
  <si>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</si>
  <si>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</si>
  <si>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</si>
  <si>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</si>
  <si>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</si>
  <si>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</si>
  <si>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</si>
  <si>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</si>
  <si>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</si>
  <si>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</si>
  <si>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</si>
  <si>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</si>
  <si>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</si>
  <si>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</si>
  <si>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</si>
  <si>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</si>
  <si>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</si>
  <si>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</si>
  <si>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</si>
  <si>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</si>
  <si>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</si>
  <si>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</si>
  <si>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</si>
  <si>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</si>
  <si>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</si>
  <si>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</si>
  <si>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</si>
  <si>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</si>
  <si>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</si>
  <si>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</si>
  <si>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</si>
  <si>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</si>
  <si>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</si>
  <si>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</si>
  <si>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</si>
  <si>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</si>
  <si>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</si>
  <si>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</si>
  <si>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</si>
  <si>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</si>
  <si>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</si>
  <si>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</si>
  <si>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</si>
  <si>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</si>
  <si>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</si>
  <si>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</si>
  <si>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</si>
  <si>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</si>
  <si>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</si>
  <si>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</si>
  <si>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</si>
  <si>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</si>
  <si>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</si>
  <si>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</si>
  <si>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</si>
  <si>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</si>
  <si>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</si>
  <si>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</si>
  <si>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</si>
  <si>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</si>
  <si>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</si>
  <si>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</si>
  <si>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</si>
  <si>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</si>
  <si>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</si>
  <si>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</si>
  <si>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</si>
  <si>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</si>
  <si>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</si>
  <si>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</si>
  <si>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</si>
  <si>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</si>
  <si>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</si>
  <si>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</si>
  <si>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</si>
  <si>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</si>
  <si>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</si>
  <si>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</si>
  <si>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</si>
  <si>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</si>
  <si>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</si>
  <si>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</si>
  <si>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</si>
  <si>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</si>
  <si>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</si>
  <si>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</si>
  <si>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</si>
  <si>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</si>
  <si>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</si>
  <si>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</si>
  <si>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</si>
  <si>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</si>
  <si>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</si>
  <si>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</si>
  <si>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</si>
  <si>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</si>
  <si>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</si>
  <si>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</si>
  <si>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</si>
  <si>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</si>
  <si>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</si>
  <si>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</si>
  <si>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</si>
  <si>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</si>
  <si>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</si>
  <si>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</si>
  <si>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</si>
  <si>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</si>
  <si>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</si>
  <si>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</si>
  <si>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</si>
  <si>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</si>
  <si>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</si>
  <si>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</si>
  <si>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</si>
  <si>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</si>
  <si>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</si>
  <si>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</si>
  <si>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</si>
  <si>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</si>
  <si>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</si>
  <si>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</si>
  <si>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</si>
  <si>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</si>
  <si>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</si>
  <si>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</si>
  <si>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</si>
  <si>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</si>
  <si>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</si>
  <si>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</si>
  <si>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</si>
  <si>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</si>
  <si>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</si>
  <si>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</si>
  <si>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</si>
  <si>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</si>
  <si>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</si>
  <si>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</si>
  <si>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</si>
  <si>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</si>
  <si>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</si>
  <si>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</si>
  <si>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</si>
  <si>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</si>
  <si>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</si>
  <si>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</si>
  <si>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</si>
  <si>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</si>
  <si>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</si>
  <si>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</si>
  <si>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</si>
  <si>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</si>
  <si>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</si>
  <si>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</si>
  <si>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</si>
  <si>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</si>
  <si>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</si>
  <si>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</si>
  <si>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</si>
  <si>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</si>
  <si>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</si>
  <si>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</si>
  <si>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</si>
  <si>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</si>
  <si>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</si>
  <si>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</si>
  <si>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</si>
  <si>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</si>
  <si>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</si>
  <si>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</si>
  <si>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</si>
  <si>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</si>
  <si>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</si>
  <si>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</si>
  <si>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</si>
  <si>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</si>
  <si>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</si>
  <si>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</si>
  <si>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</si>
  <si>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</si>
  <si>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</si>
  <si>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</si>
  <si>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</si>
  <si>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</si>
  <si>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</si>
  <si>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</si>
  <si>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</si>
  <si>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</si>
  <si>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</si>
  <si>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</si>
  <si>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</si>
  <si>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</si>
  <si>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</si>
  <si>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</si>
  <si>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</si>
  <si>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</si>
  <si>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</si>
  <si>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</si>
  <si>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</si>
  <si>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</si>
  <si>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</si>
  <si>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</si>
  <si>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</si>
  <si>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</si>
  <si>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</si>
  <si>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</si>
  <si>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</si>
  <si>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</si>
  <si>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</si>
  <si>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</si>
  <si>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</si>
  <si>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</si>
  <si>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</si>
  <si>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</si>
  <si>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</si>
  <si>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</si>
  <si>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</si>
  <si>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</si>
  <si>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</si>
  <si>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</si>
  <si>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</si>
  <si>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</si>
  <si>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</si>
  <si>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</si>
  <si>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</si>
  <si>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</si>
  <si>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</si>
  <si>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</si>
  <si>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</si>
  <si>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</si>
  <si>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</si>
  <si>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</si>
  <si>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</si>
  <si>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</si>
  <si>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</si>
  <si>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</si>
  <si>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</si>
  <si>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</si>
  <si>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</si>
  <si>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</si>
  <si>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</si>
  <si>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</si>
  <si>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</si>
  <si>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</si>
  <si>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</si>
  <si>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</si>
  <si>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</si>
  <si>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</si>
  <si>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</si>
  <si>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</si>
  <si>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</si>
  <si>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</si>
  <si>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</si>
  <si>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</si>
  <si>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</si>
  <si>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</si>
  <si>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</si>
  <si>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</si>
  <si>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</si>
  <si>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</si>
  <si>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</si>
  <si>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</si>
  <si>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</si>
  <si>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</si>
  <si>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</si>
  <si>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</si>
  <si>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</si>
  <si>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</si>
  <si>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</si>
  <si>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</si>
  <si>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</si>
  <si>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</si>
  <si>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</si>
  <si>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</si>
  <si>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</si>
  <si>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</si>
  <si>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</si>
  <si>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</si>
  <si>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</si>
  <si>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</si>
  <si>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</si>
  <si>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</si>
  <si>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</si>
  <si>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</si>
  <si>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</si>
  <si>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</si>
  <si>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</si>
  <si>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</si>
  <si>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</si>
  <si>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</si>
  <si>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</si>
  <si>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</si>
  <si>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</si>
  <si>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</si>
  <si>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</si>
  <si>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</si>
  <si>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</si>
  <si>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</si>
  <si>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</si>
  <si>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</si>
  <si>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</si>
  <si>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</si>
  <si>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</si>
  <si>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</si>
  <si>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</si>
  <si>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</si>
  <si>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</si>
  <si>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</si>
  <si>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</si>
  <si>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</si>
  <si>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</si>
  <si>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</si>
  <si>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</si>
  <si>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</si>
  <si>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</si>
  <si>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</si>
  <si>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</si>
  <si>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</si>
  <si>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</si>
  <si>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</si>
  <si>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</si>
  <si>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</si>
  <si>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</si>
  <si>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</si>
  <si>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</si>
  <si>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</si>
  <si>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</si>
  <si>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</si>
  <si>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</si>
  <si>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</si>
  <si>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</si>
  <si>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</si>
  <si>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</si>
  <si>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</si>
  <si>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</si>
  <si>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</si>
  <si>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</si>
  <si>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</si>
  <si>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</si>
  <si>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</si>
  <si>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</si>
  <si>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</si>
  <si>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</si>
  <si>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</si>
  <si>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</si>
  <si>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</si>
  <si>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</si>
  <si>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</si>
  <si>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</si>
  <si>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</si>
  <si>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</si>
  <si>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</si>
  <si>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</si>
  <si>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</si>
  <si>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</si>
  <si>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</si>
  <si>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</si>
  <si>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</si>
  <si>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</si>
  <si>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</si>
  <si>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</si>
  <si>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</si>
  <si>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</si>
  <si>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</si>
  <si>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</si>
  <si>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</si>
  <si>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</si>
  <si>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</si>
  <si>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</si>
  <si>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</si>
  <si>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</si>
  <si>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</si>
  <si>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</si>
  <si>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</si>
  <si>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</si>
  <si>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</si>
  <si>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</si>
  <si>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</si>
  <si>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</si>
  <si>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</si>
  <si>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</si>
  <si>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</si>
  <si>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</si>
  <si>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</si>
  <si>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</si>
  <si>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</si>
  <si>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</si>
  <si>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</si>
  <si>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</si>
  <si>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</si>
  <si>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</si>
  <si>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</si>
  <si>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</si>
  <si>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</si>
  <si>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</si>
  <si>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</si>
  <si>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</si>
  <si>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</si>
  <si>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</si>
  <si>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</si>
  <si>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</si>
  <si>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</si>
  <si>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</si>
  <si>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</si>
  <si>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</si>
  <si>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</si>
  <si>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</si>
  <si>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</si>
  <si>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</si>
  <si>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</si>
  <si>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</si>
  <si>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</si>
  <si>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</si>
  <si>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</si>
  <si>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</si>
  <si>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</si>
  <si>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</si>
  <si>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</si>
  <si>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</si>
  <si>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</si>
  <si>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</si>
  <si>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</si>
  <si>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</si>
  <si>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</si>
  <si>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</si>
  <si>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</si>
  <si>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</si>
  <si>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</si>
  <si>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</si>
  <si>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</si>
  <si>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</si>
  <si>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</si>
  <si>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</si>
  <si>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</si>
  <si>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</si>
  <si>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</si>
  <si>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</si>
  <si>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</si>
  <si>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</si>
  <si>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</si>
  <si>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</si>
  <si>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</si>
  <si>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</si>
  <si>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</si>
  <si>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</si>
  <si>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</si>
  <si>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</si>
  <si>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</si>
  <si>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</si>
  <si>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</si>
  <si>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</si>
  <si>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</si>
  <si>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</si>
  <si>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</si>
  <si>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</si>
  <si>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</si>
  <si>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</si>
  <si>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</si>
  <si>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</si>
  <si>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</si>
  <si>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</si>
  <si>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</si>
  <si>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</si>
  <si>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</si>
  <si>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</si>
  <si>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</si>
  <si>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</si>
  <si>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</si>
  <si>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</si>
  <si>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</si>
  <si>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</si>
  <si>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</si>
  <si>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</si>
  <si>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</si>
  <si>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</si>
  <si>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</si>
  <si>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</si>
  <si>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</si>
  <si>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</si>
  <si>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</si>
  <si>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</si>
  <si>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</si>
  <si>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</si>
  <si>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</si>
  <si>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</si>
  <si>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</si>
  <si>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</si>
  <si>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</si>
  <si>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</si>
  <si>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</si>
  <si>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</si>
  <si>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</si>
  <si>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</si>
  <si>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</si>
  <si>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</si>
  <si>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</si>
  <si>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</si>
  <si>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</si>
  <si>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</si>
  <si>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</si>
  <si>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</si>
  <si>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</si>
  <si>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</si>
  <si>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</si>
  <si>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</si>
  <si>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</si>
  <si>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</si>
  <si>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</si>
  <si>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</si>
  <si>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</si>
  <si>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</si>
  <si>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</si>
  <si>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</si>
  <si>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</si>
  <si>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</si>
  <si>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</si>
  <si>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</si>
  <si>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</si>
  <si>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</si>
  <si>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</si>
  <si>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</si>
  <si>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</si>
  <si>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</si>
  <si>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</si>
  <si>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</si>
  <si>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</si>
  <si>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</si>
  <si>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</si>
  <si>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</si>
  <si>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</si>
  <si>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</si>
  <si>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</si>
  <si>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</si>
  <si>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</si>
  <si>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</si>
  <si>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</si>
  <si>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</si>
  <si>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</si>
  <si>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</si>
  <si>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</si>
  <si>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</si>
  <si>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</si>
  <si>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</si>
  <si>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</si>
  <si>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</si>
  <si>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</si>
  <si>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</si>
  <si>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</si>
  <si>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</si>
  <si>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</si>
  <si>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</si>
  <si>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</si>
  <si>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</si>
  <si>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</si>
  <si>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</si>
  <si>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</si>
  <si>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</si>
  <si>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</si>
  <si>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</si>
  <si>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</si>
  <si>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</si>
  <si>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</si>
  <si>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</si>
  <si>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</si>
  <si>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</si>
  <si>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</si>
  <si>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</si>
  <si>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</si>
  <si>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</si>
  <si>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</si>
  <si>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</si>
  <si>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</si>
  <si>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</si>
  <si>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</si>
  <si>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</si>
  <si>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</si>
  <si>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</si>
  <si>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</si>
  <si>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</si>
  <si>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</si>
  <si>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</si>
  <si>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</si>
  <si>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</si>
  <si>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</si>
  <si>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</si>
  <si>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</si>
  <si>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</si>
  <si>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</si>
  <si>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</si>
  <si>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</si>
  <si>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</si>
  <si>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</si>
  <si>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</si>
  <si>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</si>
  <si>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</si>
  <si>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</si>
  <si>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</si>
  <si>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</si>
  <si>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</si>
  <si>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</si>
  <si>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</si>
  <si>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</si>
  <si>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</si>
  <si>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</si>
  <si>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</si>
  <si>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</si>
  <si>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</si>
  <si>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</si>
  <si>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</si>
  <si>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</si>
  <si>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</si>
  <si>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</si>
  <si>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</si>
  <si>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</si>
  <si>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</si>
  <si>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</si>
  <si>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</si>
  <si>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</si>
  <si>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</si>
  <si>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</si>
  <si>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</si>
  <si>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</si>
  <si>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</si>
  <si>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</si>
  <si>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</si>
  <si>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</si>
  <si>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</si>
  <si>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</si>
  <si>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</si>
  <si>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</si>
  <si>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</si>
  <si>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</si>
  <si>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</si>
  <si>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</si>
  <si>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</si>
  <si>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</si>
  <si>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</si>
  <si>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</si>
  <si>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</si>
  <si>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</si>
  <si>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</si>
  <si>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</si>
  <si>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</si>
  <si>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</si>
  <si>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</si>
  <si>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</si>
  <si>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</si>
  <si>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</si>
  <si>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</si>
  <si>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</si>
  <si>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</si>
  <si>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</si>
  <si>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</si>
  <si>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</si>
  <si>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</si>
  <si>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</si>
  <si>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</si>
  <si>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</si>
  <si>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</si>
  <si>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</si>
  <si>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</si>
  <si>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</si>
  <si>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</si>
  <si>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</si>
  <si>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</si>
  <si>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</si>
  <si>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</si>
  <si>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</si>
  <si>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</si>
  <si>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</si>
  <si>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</si>
  <si>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</si>
  <si>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</si>
  <si>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</si>
  <si>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</si>
  <si>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</si>
  <si>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</si>
  <si>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</si>
  <si>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</si>
  <si>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</si>
  <si>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</si>
  <si>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</si>
  <si>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</si>
  <si>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</si>
  <si>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</si>
  <si>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</si>
  <si>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</si>
  <si>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</si>
  <si>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</si>
  <si>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</si>
  <si>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</si>
  <si>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</si>
  <si>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</si>
  <si>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</si>
  <si>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</si>
  <si>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</si>
  <si>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</si>
  <si>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</si>
  <si>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</si>
  <si>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</si>
  <si>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</si>
  <si>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</si>
  <si>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</si>
  <si>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</si>
  <si>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</si>
  <si>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</si>
  <si>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</si>
  <si>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</si>
  <si>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</si>
  <si>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</si>
  <si>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</si>
  <si>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</si>
  <si>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</si>
  <si>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</si>
  <si>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</si>
  <si>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</si>
  <si>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</si>
  <si>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</si>
  <si>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</si>
  <si>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</si>
  <si>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</si>
  <si>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</si>
  <si>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</si>
  <si>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</si>
  <si>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</si>
  <si>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</si>
  <si>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</si>
  <si>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</si>
  <si>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</si>
  <si>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</si>
  <si>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</si>
  <si>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</si>
  <si>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</si>
  <si>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</si>
  <si>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</si>
  <si>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</si>
  <si>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</si>
  <si>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</si>
  <si>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</si>
  <si>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</si>
  <si>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</si>
  <si>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</si>
  <si>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</si>
  <si>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</si>
  <si>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</si>
  <si>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</si>
  <si>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</si>
  <si>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</si>
  <si>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</si>
  <si>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</si>
  <si>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</si>
  <si>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</si>
  <si>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</si>
  <si>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</si>
  <si>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</si>
  <si>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</si>
  <si>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</si>
  <si>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</si>
  <si>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</si>
  <si>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</si>
  <si>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</si>
  <si>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</si>
  <si>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</si>
  <si>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</si>
  <si>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</si>
  <si>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</si>
  <si>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</si>
  <si>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</si>
  <si>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</si>
  <si>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</si>
  <si>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</si>
  <si>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</si>
  <si>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</si>
  <si>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</si>
  <si>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</si>
  <si>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</si>
  <si>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</si>
  <si>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</si>
  <si>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</si>
  <si>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</si>
  <si>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</si>
  <si>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</si>
  <si>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</si>
  <si>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</si>
  <si>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</si>
  <si>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</si>
  <si>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</si>
  <si>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</si>
  <si>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</si>
  <si>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</si>
  <si>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</si>
  <si>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</si>
  <si>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</si>
  <si>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</si>
  <si>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</si>
  <si>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</si>
  <si>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</si>
  <si>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</si>
  <si>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</si>
  <si>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</si>
  <si>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</si>
  <si>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</si>
  <si>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</si>
  <si>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</si>
  <si>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</si>
  <si>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</si>
  <si>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</si>
  <si>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</si>
  <si>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</si>
  <si>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</si>
  <si>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</si>
  <si>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</si>
  <si>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</si>
  <si>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</si>
  <si>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</si>
  <si>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</si>
  <si>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</si>
  <si>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</si>
  <si>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</si>
  <si>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</si>
  <si>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</si>
  <si>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</si>
  <si>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</si>
  <si>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</si>
  <si>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</si>
  <si>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</si>
  <si>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</si>
  <si>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</si>
  <si>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</si>
  <si>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</si>
  <si>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</si>
  <si>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</si>
  <si>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</si>
  <si>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</si>
  <si>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</si>
  <si>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</si>
  <si>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</si>
  <si>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</si>
  <si>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</si>
  <si>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</si>
  <si>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</si>
  <si>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</si>
  <si>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</si>
  <si>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</si>
  <si>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</si>
  <si>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</si>
  <si>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</si>
  <si>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</si>
  <si>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</si>
  <si>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</si>
  <si>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</si>
  <si>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</si>
  <si>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</si>
  <si>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</si>
  <si>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</si>
  <si>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</si>
  <si>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</si>
  <si>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</si>
  <si>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</si>
  <si>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</si>
  <si>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</si>
  <si>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</si>
  <si>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</si>
  <si>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</si>
  <si>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</si>
  <si>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</si>
  <si>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</si>
  <si>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</si>
  <si>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</si>
  <si>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</si>
  <si>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</si>
  <si>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</si>
  <si>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</si>
  <si>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</si>
  <si>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</si>
  <si>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</si>
  <si>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</si>
  <si>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</si>
  <si>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</si>
  <si>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</si>
  <si>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</si>
  <si>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</si>
  <si>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</si>
  <si>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</si>
  <si>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</si>
  <si>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</si>
  <si>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</si>
  <si>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</si>
  <si>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</si>
  <si>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</si>
  <si>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</si>
  <si>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</si>
  <si>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</si>
  <si>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</si>
  <si>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</si>
  <si>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</si>
  <si>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</si>
  <si>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</si>
  <si>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</si>
  <si>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</si>
  <si>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</si>
  <si>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</si>
  <si>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</si>
  <si>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</si>
  <si>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</si>
  <si>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</si>
  <si>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</si>
  <si>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</si>
  <si>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</si>
  <si>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</si>
  <si>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</si>
  <si>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</si>
  <si>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</si>
  <si>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</si>
  <si>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</si>
  <si>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</si>
  <si>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</si>
  <si>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</si>
  <si>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</si>
  <si>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</si>
  <si>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</si>
  <si>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</si>
  <si>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</si>
  <si>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</si>
  <si>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</si>
  <si>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</si>
  <si>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</si>
  <si>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</si>
  <si>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</si>
  <si>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</si>
  <si>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</si>
  <si>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</si>
  <si>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</si>
  <si>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</si>
  <si>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</si>
  <si>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</si>
  <si>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</si>
  <si>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</si>
  <si>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</si>
  <si>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</si>
  <si>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</si>
  <si>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</si>
  <si>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</si>
  <si>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</si>
  <si>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</si>
  <si>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</si>
  <si>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</si>
  <si>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</si>
  <si>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</si>
  <si>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</si>
  <si>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</si>
  <si>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</si>
  <si>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</si>
  <si>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</si>
  <si>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</si>
  <si>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</si>
  <si>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</si>
  <si>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</si>
  <si>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</si>
  <si>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</si>
  <si>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</si>
  <si>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</si>
  <si>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</si>
  <si>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</si>
  <si>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</si>
  <si>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</si>
  <si>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</si>
  <si>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</si>
  <si>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</si>
  <si>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</si>
  <si>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</si>
  <si>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</si>
  <si>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</si>
  <si>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</si>
  <si>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</si>
  <si>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</si>
  <si>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</si>
  <si>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</si>
  <si>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</si>
  <si>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</si>
  <si>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</si>
  <si>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</si>
  <si>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</si>
  <si>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</si>
  <si>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</si>
  <si>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</si>
  <si>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</si>
  <si>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</si>
  <si>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</si>
  <si>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</si>
  <si>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</si>
  <si>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</si>
  <si>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</si>
  <si>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</si>
  <si>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</si>
  <si>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</si>
  <si>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</si>
  <si>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</si>
  <si>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</si>
  <si>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</si>
  <si>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</si>
  <si>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</si>
  <si>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</si>
  <si>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</si>
  <si>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</si>
  <si>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</si>
  <si>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</si>
  <si>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</si>
  <si>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</si>
  <si>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</si>
  <si>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</si>
  <si>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</si>
  <si>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</si>
  <si>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</si>
  <si>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</si>
  <si>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</si>
  <si>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</si>
  <si>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</si>
  <si>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</si>
  <si>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</si>
  <si>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</si>
  <si>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</si>
  <si>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</si>
  <si>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</si>
  <si>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</si>
  <si>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</si>
  <si>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</si>
  <si>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</si>
  <si>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</si>
  <si>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</si>
  <si>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</si>
  <si>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</si>
  <si>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</si>
  <si>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</si>
  <si>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</si>
  <si>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</si>
  <si>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</si>
  <si>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</si>
  <si>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</si>
  <si>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</si>
  <si>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</si>
  <si>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</si>
  <si>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</si>
  <si>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</si>
  <si>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</si>
  <si>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</si>
  <si>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</si>
  <si>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</si>
  <si>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</si>
  <si>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</si>
  <si>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</si>
  <si>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</si>
  <si>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</si>
  <si>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</si>
  <si>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</si>
  <si>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</si>
  <si>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</si>
  <si>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</si>
  <si>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</si>
  <si>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</si>
  <si>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</si>
  <si>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</si>
  <si>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</si>
  <si>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</si>
  <si>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</si>
  <si>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</si>
  <si>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</si>
  <si>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</si>
  <si>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</si>
  <si>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</si>
  <si>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</si>
  <si>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</si>
  <si>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</si>
  <si>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</si>
  <si>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</si>
  <si>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</si>
  <si>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</si>
  <si>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</si>
  <si>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</si>
  <si>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</si>
  <si>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</si>
  <si>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</si>
  <si>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</si>
  <si>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</si>
  <si>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</si>
  <si>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</si>
  <si>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</si>
  <si>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</si>
  <si>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</si>
  <si>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</si>
  <si>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</si>
  <si>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</si>
  <si>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</si>
  <si>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</si>
  <si>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</si>
  <si>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</si>
  <si>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</si>
  <si>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</si>
  <si>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</si>
  <si>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</si>
  <si>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</si>
  <si>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</si>
  <si>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</si>
  <si>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</si>
  <si>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</si>
  <si>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</si>
  <si>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</si>
  <si>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</si>
  <si>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</si>
  <si>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</si>
  <si>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</si>
  <si>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</si>
  <si>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</si>
  <si>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</si>
  <si>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</si>
  <si>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</si>
  <si>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</si>
  <si>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</si>
  <si>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</si>
  <si>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</si>
  <si>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</si>
  <si>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</si>
  <si>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</si>
  <si>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</si>
  <si>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</si>
  <si>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</si>
  <si>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</si>
  <si>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</si>
  <si>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</si>
  <si>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</si>
  <si>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</si>
  <si>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</si>
  <si>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</si>
  <si>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</si>
  <si>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</si>
  <si>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</si>
  <si>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</si>
  <si>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</si>
  <si>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</si>
  <si>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</si>
  <si>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</si>
  <si>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</si>
  <si>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</si>
  <si>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</si>
  <si>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</si>
  <si>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</si>
  <si>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</si>
  <si>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</si>
  <si>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</si>
  <si>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</si>
  <si>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</si>
  <si>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</si>
  <si>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</si>
  <si>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</si>
  <si>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</si>
  <si>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</si>
  <si>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</si>
  <si>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</si>
  <si>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</si>
  <si>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</si>
  <si>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</si>
  <si>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</si>
  <si>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</si>
  <si>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</si>
  <si>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</si>
  <si>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</si>
  <si>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</si>
  <si>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</si>
  <si>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</si>
  <si>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</si>
  <si>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</si>
  <si>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</si>
  <si>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</si>
  <si>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</si>
  <si>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</si>
  <si>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</si>
  <si>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</si>
  <si>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</si>
  <si>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</si>
  <si>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</si>
  <si>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</si>
  <si>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</si>
  <si>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</si>
  <si>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</si>
  <si>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</si>
  <si>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</si>
  <si>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</si>
  <si>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</si>
  <si>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</si>
  <si>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</si>
  <si>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</si>
  <si>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</si>
  <si>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</si>
  <si>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</si>
  <si>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</si>
  <si>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</si>
  <si>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</si>
  <si>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</si>
  <si>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</si>
  <si>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</si>
  <si>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</si>
  <si>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</si>
  <si>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</si>
  <si>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</si>
  <si>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</si>
  <si>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</si>
  <si>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</si>
  <si>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</si>
  <si>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</si>
  <si>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</si>
  <si>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</si>
  <si>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</si>
  <si>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</si>
  <si>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</si>
  <si>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</si>
  <si>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</si>
  <si>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</si>
  <si>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</si>
  <si>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</si>
  <si>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</si>
  <si>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</si>
  <si>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</si>
  <si>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</si>
  <si>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</si>
  <si>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</si>
  <si>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</si>
  <si>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</si>
  <si>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</si>
  <si>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</si>
  <si>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</si>
  <si>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</si>
  <si>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</si>
  <si>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</si>
  <si>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</si>
  <si>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</si>
  <si>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</si>
  <si>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</si>
  <si>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</si>
  <si>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</si>
  <si>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</si>
  <si>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</si>
  <si>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</si>
  <si>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</si>
  <si>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</si>
  <si>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</si>
  <si>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</si>
  <si>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</si>
  <si>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</si>
  <si>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</si>
  <si>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</si>
  <si>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</si>
  <si>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</si>
  <si>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</si>
  <si>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</si>
  <si>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</si>
  <si>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</si>
  <si>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</si>
  <si>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</si>
  <si>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</si>
  <si>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</si>
  <si>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</si>
  <si>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</si>
  <si>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</si>
  <si>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</si>
  <si>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</si>
  <si>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</si>
  <si>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</si>
  <si>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</si>
  <si>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</si>
  <si>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</si>
  <si>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</si>
  <si>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</si>
  <si>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</si>
  <si>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</si>
  <si>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</si>
  <si>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</si>
  <si>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</si>
  <si>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</si>
  <si>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</si>
  <si>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</si>
  <si>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</si>
  <si>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</si>
  <si>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</si>
  <si>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</si>
  <si>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</si>
  <si>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</si>
  <si>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</si>
  <si>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</si>
  <si>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</si>
  <si>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</si>
  <si>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</si>
  <si>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</si>
  <si>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</si>
  <si>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</si>
  <si>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</si>
  <si>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</si>
  <si>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</si>
  <si>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</si>
  <si>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</si>
  <si>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</si>
  <si>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</si>
  <si>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</si>
  <si>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</si>
  <si>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</si>
  <si>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</si>
  <si>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</si>
  <si>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</si>
  <si>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</si>
  <si>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</si>
  <si>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</si>
  <si>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</si>
  <si>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</si>
  <si>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</si>
  <si>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</si>
  <si>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</si>
  <si>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</si>
  <si>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</si>
  <si>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</si>
  <si>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</si>
  <si>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</si>
  <si>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</si>
  <si>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</si>
  <si>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</si>
  <si>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</si>
  <si>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</si>
  <si>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</si>
  <si>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</si>
  <si>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</si>
  <si>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</si>
  <si>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</si>
  <si>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</si>
  <si>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</si>
  <si>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</si>
  <si>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</si>
  <si>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</si>
  <si>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</si>
  <si>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</si>
  <si>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</si>
  <si>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</si>
  <si>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</si>
  <si>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</si>
  <si>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</si>
  <si>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</si>
  <si>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</si>
  <si>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</si>
  <si>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</si>
  <si>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</si>
  <si>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</si>
  <si>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</si>
  <si>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</si>
  <si>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</si>
  <si>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</si>
  <si>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</si>
  <si>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</si>
  <si>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</si>
  <si>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</si>
  <si>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</si>
  <si>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</si>
  <si>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</si>
  <si>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</si>
  <si>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</si>
  <si>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</si>
  <si>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</si>
  <si>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</si>
  <si>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</si>
  <si>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</si>
  <si>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</si>
  <si>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</si>
  <si>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</si>
  <si>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</si>
  <si>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</si>
  <si>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</si>
  <si>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</si>
  <si>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</si>
  <si>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</si>
  <si>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</si>
  <si>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</si>
  <si>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</si>
  <si>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</si>
  <si>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</si>
  <si>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</si>
  <si>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</si>
  <si>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</si>
  <si>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</si>
  <si>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</si>
  <si>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</si>
  <si>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</si>
  <si>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</si>
  <si>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</si>
  <si>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</si>
  <si>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</si>
  <si>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</si>
  <si>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</si>
  <si>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</si>
  <si>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</si>
  <si>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</si>
  <si>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</si>
  <si>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</si>
  <si>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</si>
  <si>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</si>
  <si>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</si>
  <si>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</si>
  <si>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</si>
  <si>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</si>
  <si>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</si>
  <si>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</si>
  <si>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</si>
  <si>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</si>
  <si>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</si>
  <si>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</si>
  <si>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</si>
  <si>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</si>
  <si>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</si>
  <si>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</si>
  <si>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</si>
  <si>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</si>
  <si>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</si>
  <si>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</si>
  <si>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</si>
  <si>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</si>
  <si>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</si>
  <si>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</si>
  <si>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</si>
  <si>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</si>
  <si>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</si>
  <si>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</si>
  <si>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</si>
  <si>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</si>
  <si>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</si>
  <si>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</si>
  <si>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</si>
  <si>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</si>
  <si>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</si>
  <si>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</si>
  <si>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</si>
  <si>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</si>
  <si>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</si>
  <si>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</si>
  <si>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</si>
  <si>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</si>
  <si>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</si>
  <si>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</si>
  <si>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</si>
  <si>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</si>
  <si>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</si>
  <si>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</si>
  <si>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</si>
  <si>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</si>
  <si>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</si>
  <si>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</si>
  <si>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</si>
  <si>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</si>
  <si>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</si>
  <si>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</si>
  <si>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</si>
  <si>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</si>
  <si>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</si>
  <si>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</si>
  <si>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</si>
  <si>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</si>
  <si>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</si>
  <si>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</si>
  <si>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</si>
  <si>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</si>
  <si>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</si>
  <si>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</si>
  <si>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</si>
  <si>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</si>
  <si>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</si>
  <si>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</si>
  <si>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</si>
  <si>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</si>
  <si>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</si>
  <si>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</si>
  <si>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</si>
  <si>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</si>
  <si>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</si>
  <si>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</si>
  <si>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</si>
  <si>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</si>
  <si>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</si>
  <si>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</si>
  <si>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</si>
  <si>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</si>
  <si>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</si>
  <si>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</si>
  <si>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</si>
  <si>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</si>
  <si>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</si>
  <si>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</si>
  <si>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</si>
  <si>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</si>
  <si>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</si>
  <si>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</si>
  <si>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</si>
  <si>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</si>
  <si>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</si>
  <si>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</si>
  <si>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</si>
  <si>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</si>
  <si>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</si>
  <si>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</si>
  <si>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</si>
  <si>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</si>
  <si>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</si>
  <si>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</si>
  <si>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</si>
  <si>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</si>
  <si>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</si>
  <si>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</si>
  <si>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</si>
  <si>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</si>
  <si>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</si>
  <si>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</si>
  <si>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</si>
  <si>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</si>
  <si>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</si>
  <si>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</si>
  <si>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</si>
  <si>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</si>
  <si>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</si>
  <si>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</si>
  <si>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</si>
  <si>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</si>
  <si>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</si>
  <si>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</si>
  <si>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</si>
  <si>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</si>
  <si>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</si>
  <si>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</si>
  <si>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</si>
  <si>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</si>
  <si>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</si>
  <si>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</si>
  <si>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</si>
  <si>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</si>
  <si>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</si>
  <si>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</si>
  <si>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</si>
  <si>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</si>
  <si>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</si>
  <si>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</si>
  <si>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</si>
  <si>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</si>
  <si>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</si>
  <si>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</si>
  <si>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</si>
  <si>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</si>
  <si>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</si>
  <si>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</si>
  <si>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</si>
  <si>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</si>
  <si>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</si>
  <si>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</si>
  <si>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</si>
  <si>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</si>
  <si>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</si>
  <si>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</si>
  <si>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</si>
  <si>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</si>
  <si>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</si>
  <si>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</si>
  <si>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</si>
  <si>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</si>
  <si>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</si>
  <si>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</si>
  <si>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</si>
  <si>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</si>
  <si>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</si>
  <si>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</si>
  <si>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</si>
  <si>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</si>
  <si>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</si>
  <si>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</si>
  <si>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</si>
  <si>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</si>
  <si>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</si>
  <si>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</si>
  <si>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</si>
  <si>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</si>
  <si>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</si>
  <si>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</si>
  <si>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</si>
  <si>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</si>
  <si>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</si>
  <si>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</si>
  <si>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</si>
  <si>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</si>
  <si>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</si>
  <si>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</si>
  <si>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</si>
  <si>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</si>
  <si>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</si>
  <si>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</si>
  <si>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</si>
  <si>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</si>
  <si>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</si>
  <si>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</si>
  <si>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</si>
  <si>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</si>
  <si>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</si>
  <si>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</si>
  <si>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</si>
  <si>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</si>
  <si>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</si>
  <si>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</si>
  <si>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</si>
  <si>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</si>
  <si>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</si>
  <si>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</si>
  <si>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</si>
  <si>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</si>
  <si>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</si>
  <si>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</si>
  <si>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</si>
  <si>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</si>
  <si>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</si>
  <si>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</si>
  <si>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</si>
  <si>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</si>
  <si>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</si>
  <si>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</si>
  <si>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</si>
  <si>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</si>
  <si>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</si>
  <si>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</si>
  <si>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</si>
  <si>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</si>
  <si>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</si>
  <si>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</si>
  <si>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</si>
  <si>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</si>
  <si>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</si>
  <si>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</si>
  <si>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</si>
  <si>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</si>
  <si>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</si>
  <si>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</si>
  <si>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</si>
  <si>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</si>
  <si>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</si>
  <si>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</si>
  <si>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</si>
  <si>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</si>
  <si>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</si>
  <si>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</si>
  <si>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</si>
  <si>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</si>
  <si>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</si>
  <si>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</si>
  <si>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</si>
  <si>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</si>
  <si>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</si>
  <si>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</si>
  <si>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</si>
  <si>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</si>
  <si>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</si>
  <si>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</si>
  <si>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</si>
  <si>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</si>
  <si>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</si>
  <si>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</si>
  <si>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</si>
  <si>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</si>
  <si>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</si>
  <si>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</si>
  <si>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</si>
  <si>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</si>
  <si>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</si>
  <si>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</si>
  <si>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</si>
  <si>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</si>
  <si>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</si>
  <si>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</si>
  <si>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</si>
  <si>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</si>
  <si>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</si>
  <si>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</si>
  <si>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</si>
  <si>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</si>
  <si>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</si>
  <si>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</si>
  <si>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</si>
  <si>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</si>
  <si>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</si>
  <si>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</si>
  <si>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</si>
  <si>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</si>
  <si>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</si>
  <si>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</si>
  <si>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</si>
  <si>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</si>
  <si>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</si>
  <si>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</si>
  <si>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</si>
  <si>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</si>
  <si>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</si>
  <si>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</si>
  <si>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</si>
  <si>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</si>
  <si>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</si>
  <si>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</si>
  <si>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</si>
  <si>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</si>
  <si>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</si>
  <si>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</si>
  <si>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</si>
  <si>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</si>
  <si>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</si>
  <si>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</si>
  <si>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</si>
  <si>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</si>
  <si>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</si>
  <si>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</si>
  <si>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</si>
  <si>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</si>
  <si>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</si>
  <si>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</si>
  <si>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</si>
  <si>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</si>
  <si>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</si>
  <si>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</si>
  <si>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</si>
  <si>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</si>
  <si>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</si>
  <si>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</si>
  <si>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</si>
  <si>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</si>
  <si>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</si>
  <si>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</si>
  <si>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</si>
  <si>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</si>
  <si>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</si>
  <si>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</si>
  <si>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</si>
  <si>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</si>
  <si>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</si>
  <si>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</si>
  <si>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</si>
  <si>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</si>
  <si>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</si>
  <si>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</si>
  <si>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</si>
  <si>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</si>
  <si>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</si>
  <si>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</si>
  <si>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</si>
  <si>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</si>
  <si>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</si>
  <si>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</si>
  <si>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</si>
  <si>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</si>
  <si>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</si>
  <si>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</si>
  <si>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</si>
  <si>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</si>
  <si>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</si>
  <si>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</si>
  <si>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</si>
  <si>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</si>
  <si>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</si>
  <si>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</si>
  <si>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</si>
  <si>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</si>
  <si>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</si>
  <si>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</si>
  <si>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</si>
  <si>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</si>
  <si>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</si>
  <si>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</si>
  <si>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</si>
  <si>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</si>
  <si>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</si>
  <si>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</si>
  <si>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</si>
  <si>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</si>
  <si>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</si>
  <si>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</si>
  <si>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</si>
  <si>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</si>
  <si>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</si>
  <si>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</si>
  <si>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</si>
  <si>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</si>
  <si>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</si>
  <si>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</si>
  <si>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</si>
  <si>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</si>
  <si>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</si>
  <si>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</si>
  <si>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</si>
  <si>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</si>
  <si>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</si>
  <si>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</si>
  <si>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</si>
  <si>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</si>
  <si>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</si>
  <si>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</si>
  <si>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</si>
  <si>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</si>
  <si>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</si>
  <si>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</si>
  <si>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</si>
  <si>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</si>
  <si>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</si>
  <si>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</si>
  <si>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</si>
  <si>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</si>
  <si>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</si>
  <si>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</si>
  <si>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</si>
  <si>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</si>
  <si>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</si>
  <si>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</si>
  <si>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</si>
  <si>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</si>
  <si>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</si>
  <si>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</si>
  <si>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</si>
  <si>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</si>
  <si>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</si>
  <si>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</si>
  <si>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</si>
  <si>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</si>
  <si>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</si>
  <si>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</si>
  <si>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</si>
  <si>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</si>
  <si>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</si>
  <si>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</si>
  <si>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</si>
  <si>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</si>
  <si>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</si>
  <si>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</si>
  <si>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</si>
  <si>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</si>
  <si>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</si>
  <si>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</si>
  <si>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</si>
  <si>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</si>
  <si>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</si>
  <si>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</si>
  <si>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</si>
  <si>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</si>
  <si>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</si>
  <si>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</si>
  <si>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</si>
  <si>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</si>
  <si>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</si>
  <si>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</si>
  <si>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</si>
  <si>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</si>
  <si>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</si>
  <si>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</si>
  <si>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</si>
  <si>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</si>
  <si>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</si>
  <si>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</si>
  <si>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</si>
  <si>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</si>
  <si>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</si>
  <si>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</si>
  <si>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</si>
  <si>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</si>
  <si>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</si>
  <si>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</si>
  <si>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</si>
  <si>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</si>
  <si>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</si>
  <si>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</si>
  <si>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</si>
  <si>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</si>
  <si>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</si>
  <si>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</si>
  <si>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</si>
  <si>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</si>
  <si>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</si>
  <si>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</si>
  <si>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</si>
  <si>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</si>
  <si>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</si>
  <si>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</si>
  <si>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</si>
  <si>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</si>
  <si>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</si>
  <si>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</si>
  <si>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</si>
  <si>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</si>
  <si>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</si>
  <si>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</si>
  <si>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</si>
  <si>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</si>
  <si>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</si>
  <si>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</si>
  <si>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</si>
  <si>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</si>
  <si>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</si>
  <si>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</si>
  <si>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</si>
  <si>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</si>
  <si>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</si>
  <si>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</si>
  <si>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</si>
  <si>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</si>
  <si>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</si>
  <si>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</si>
  <si>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</si>
  <si>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</si>
  <si>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</si>
  <si>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</si>
  <si>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</si>
  <si>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</si>
  <si>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</si>
  <si>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</si>
  <si>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</si>
  <si>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</si>
  <si>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</si>
  <si>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</si>
  <si>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</si>
  <si>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</si>
  <si>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</si>
  <si>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</si>
  <si>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</si>
  <si>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</si>
  <si>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</si>
  <si>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</si>
  <si>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</si>
  <si>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</si>
  <si>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</si>
  <si>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</si>
  <si>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</si>
  <si>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</si>
  <si>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</si>
  <si>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</si>
  <si>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</si>
  <si>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</si>
  <si>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</si>
  <si>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</si>
  <si>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</si>
  <si>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</si>
  <si>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</si>
  <si>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</si>
  <si>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</si>
  <si>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</si>
  <si>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</si>
  <si>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</si>
  <si>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</si>
  <si>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</si>
  <si>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</si>
  <si>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</si>
  <si>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</si>
  <si>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</si>
  <si>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</si>
  <si>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</si>
  <si>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</si>
  <si>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</si>
  <si>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</si>
  <si>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</si>
  <si>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</si>
  <si>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</si>
  <si>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</si>
  <si>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</si>
  <si>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</si>
  <si>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</si>
  <si>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</si>
  <si>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</si>
  <si>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</si>
  <si>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</si>
  <si>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</si>
  <si>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</si>
  <si>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</si>
  <si>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</si>
  <si>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</si>
  <si>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</si>
  <si>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</si>
  <si>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</si>
  <si>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</si>
  <si>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</si>
  <si>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</si>
  <si>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</si>
  <si>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</si>
  <si>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</si>
  <si>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</si>
  <si>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</si>
  <si>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</si>
  <si>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</si>
  <si>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</si>
  <si>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</si>
  <si>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</si>
  <si>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</si>
  <si>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</si>
  <si>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</si>
  <si>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</si>
  <si>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</si>
  <si>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</si>
  <si>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</si>
  <si>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</si>
  <si>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</si>
  <si>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</si>
  <si>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</si>
  <si>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</si>
  <si>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</si>
  <si>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</si>
  <si>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</si>
  <si>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</si>
  <si>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</si>
  <si>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</si>
  <si>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</si>
  <si>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</si>
  <si>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</si>
  <si>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</si>
  <si>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</si>
  <si>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</si>
  <si>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</si>
  <si>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</si>
  <si>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</si>
  <si>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</si>
  <si>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</si>
  <si>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</si>
  <si>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</si>
  <si>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</si>
  <si>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</si>
  <si>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</si>
  <si>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</si>
  <si>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</si>
  <si>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</si>
  <si>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</si>
  <si>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</si>
  <si>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</si>
  <si>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</si>
  <si>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</si>
  <si>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</si>
  <si>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</si>
  <si>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</si>
  <si>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</si>
  <si>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</si>
  <si>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</si>
  <si>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</si>
  <si>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</si>
  <si>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</si>
  <si>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</si>
  <si>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</si>
  <si>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</si>
  <si>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</si>
  <si>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</si>
  <si>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</si>
  <si>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</si>
  <si>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</si>
  <si>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</si>
  <si>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</si>
  <si>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</si>
  <si>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</si>
  <si>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</si>
  <si>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</si>
  <si>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</si>
  <si>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</si>
  <si>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</si>
  <si>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</si>
  <si>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</si>
  <si>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</si>
  <si>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</si>
  <si>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</si>
  <si>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</si>
  <si>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</si>
  <si>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</si>
  <si>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</si>
  <si>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</si>
  <si>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</si>
  <si>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</si>
  <si>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</si>
  <si>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</si>
  <si>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</si>
  <si>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</si>
  <si>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</si>
  <si>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</si>
  <si>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</si>
  <si>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</si>
  <si>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</si>
  <si>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</si>
  <si>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</si>
  <si>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</si>
  <si>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</si>
  <si>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</si>
  <si>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</si>
  <si>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</si>
  <si>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</si>
  <si>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</si>
  <si>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</si>
  <si>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</si>
  <si>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</si>
  <si>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</si>
  <si>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</si>
  <si>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</si>
  <si>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</si>
  <si>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</si>
  <si>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</si>
  <si>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</si>
  <si>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</si>
  <si>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</si>
  <si>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</si>
  <si>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</si>
  <si>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</si>
  <si>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</si>
  <si>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</si>
  <si>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</si>
  <si>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</si>
  <si>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</si>
  <si>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</si>
  <si>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</si>
  <si>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</si>
  <si>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</si>
  <si>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</si>
  <si>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</si>
  <si>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</si>
  <si>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</si>
  <si>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</si>
  <si>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</si>
  <si>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</si>
  <si>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</si>
  <si>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</si>
  <si>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</si>
  <si>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</si>
  <si>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</si>
  <si>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</si>
  <si>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</si>
  <si>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</si>
  <si>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</si>
  <si>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</si>
  <si>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</si>
  <si>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</si>
  <si>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</si>
  <si>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</si>
  <si>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</si>
  <si>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</si>
  <si>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</si>
  <si>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</si>
  <si>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</si>
  <si>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</si>
  <si>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</si>
  <si>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</si>
  <si>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</si>
  <si>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</si>
  <si>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</si>
  <si>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</si>
  <si>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</si>
  <si>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</si>
  <si>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</si>
  <si>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</si>
  <si>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</si>
  <si>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</si>
  <si>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</si>
  <si>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</si>
  <si>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</si>
  <si>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</si>
  <si>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</si>
  <si>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</si>
  <si>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</si>
  <si>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</si>
  <si>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</si>
  <si>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</si>
  <si>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</si>
  <si>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</si>
  <si>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</si>
  <si>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</si>
  <si>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</si>
  <si>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</si>
  <si>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</si>
  <si>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</si>
  <si>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</si>
  <si>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</si>
  <si>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</si>
  <si>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</si>
  <si>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</si>
  <si>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</si>
  <si>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</si>
  <si>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</si>
  <si>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</si>
  <si>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</si>
  <si>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</si>
  <si>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</si>
  <si>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</si>
  <si>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</si>
  <si>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</si>
  <si>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</si>
  <si>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</si>
  <si>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</si>
  <si>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</si>
  <si>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</si>
  <si>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</si>
  <si>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</si>
  <si>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</si>
  <si>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</si>
  <si>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</si>
  <si>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</si>
  <si>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</si>
  <si>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</si>
  <si>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</si>
  <si>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</si>
  <si>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</si>
  <si>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</si>
  <si>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</si>
  <si>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</si>
  <si>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</si>
  <si>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</si>
  <si>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</si>
  <si>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</si>
  <si>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</si>
  <si>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</si>
  <si>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</si>
  <si>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</si>
  <si>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</si>
  <si>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</si>
  <si>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</si>
  <si>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</si>
  <si>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</si>
  <si>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</si>
  <si>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</si>
  <si>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</si>
  <si>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</si>
  <si>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</si>
  <si>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</si>
  <si>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</si>
  <si>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</si>
  <si>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</si>
  <si>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</si>
  <si>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</si>
  <si>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</si>
  <si>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</si>
  <si>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</si>
  <si>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</si>
  <si>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</si>
  <si>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</si>
  <si>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</si>
  <si>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</si>
  <si>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</si>
  <si>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</si>
  <si>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</si>
  <si>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</si>
  <si>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</si>
  <si>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</si>
  <si>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</si>
  <si>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</si>
  <si>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</si>
  <si>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</si>
  <si>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</si>
  <si>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</si>
  <si>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</si>
  <si>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</si>
  <si>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</si>
  <si>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</si>
  <si>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</si>
  <si>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</si>
  <si>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</si>
  <si>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</si>
  <si>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</si>
  <si>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</si>
  <si>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</si>
  <si>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</si>
  <si>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</si>
  <si>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</si>
  <si>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</si>
  <si>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</si>
  <si>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</si>
  <si>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</si>
  <si>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</si>
  <si>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</si>
  <si>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</si>
  <si>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</si>
  <si>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</si>
  <si>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</si>
  <si>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</si>
  <si>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</si>
  <si>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</si>
  <si>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</si>
  <si>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</si>
  <si>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</si>
  <si>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</si>
  <si>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</si>
  <si>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</si>
  <si>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</si>
  <si>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</si>
  <si>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</si>
  <si>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</si>
  <si>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</si>
  <si>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</si>
  <si>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</si>
  <si>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</si>
  <si>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</si>
  <si>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</si>
  <si>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</si>
  <si>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</si>
  <si>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</si>
  <si>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</si>
  <si>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</si>
  <si>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</si>
  <si>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</si>
  <si>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</si>
  <si>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</si>
  <si>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</si>
  <si>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</si>
  <si>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</si>
  <si>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</si>
  <si>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</si>
  <si>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</si>
  <si>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</si>
  <si>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</si>
  <si>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</si>
  <si>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</si>
  <si>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</si>
  <si>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</si>
  <si>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</si>
  <si>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</si>
  <si>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</si>
  <si>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</si>
  <si>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</si>
  <si>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</si>
  <si>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</si>
  <si>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</si>
  <si>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</si>
  <si>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</si>
  <si>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</si>
  <si>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</si>
  <si>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</si>
  <si>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</si>
  <si>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</si>
  <si>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</si>
  <si>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</si>
  <si>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</si>
  <si>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</si>
  <si>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</si>
  <si>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</si>
  <si>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</si>
  <si>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</si>
  <si>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</si>
  <si>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</si>
  <si>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</si>
  <si>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</si>
  <si>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</si>
  <si>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</si>
  <si>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</si>
  <si>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</si>
  <si>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</si>
  <si>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</si>
  <si>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</si>
  <si>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</si>
  <si>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</si>
  <si>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</si>
  <si>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</si>
  <si>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</si>
  <si>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</si>
  <si>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</si>
  <si>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</si>
  <si>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</si>
  <si>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</si>
  <si>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</si>
  <si>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</si>
  <si>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</si>
  <si>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</si>
  <si>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</si>
  <si>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</si>
  <si>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</si>
  <si>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</si>
  <si>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</si>
  <si>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</si>
  <si>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</si>
  <si>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</si>
  <si>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</si>
  <si>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</si>
  <si>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</si>
  <si>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</si>
  <si>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</si>
  <si>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</si>
  <si>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</si>
  <si>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</si>
  <si>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</si>
  <si>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</si>
  <si>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</si>
  <si>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</si>
  <si>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</si>
  <si>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</si>
  <si>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</si>
  <si>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</si>
  <si>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</si>
  <si>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</si>
  <si>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</si>
  <si>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</si>
  <si>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</si>
  <si>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</si>
  <si>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</si>
  <si>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</si>
  <si>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</si>
  <si>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</si>
  <si>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</si>
  <si>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</si>
  <si>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</si>
  <si>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</si>
  <si>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</si>
  <si>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</si>
  <si>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</si>
  <si>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</si>
  <si>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</si>
  <si>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</si>
  <si>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</si>
  <si>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</si>
  <si>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</si>
  <si>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</si>
  <si>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</si>
  <si>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</si>
  <si>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</si>
  <si>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</si>
  <si>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</si>
  <si>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</si>
  <si>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</si>
  <si>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</si>
  <si>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</si>
  <si>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</si>
  <si>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</si>
  <si>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</si>
  <si>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</si>
  <si>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</si>
  <si>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</si>
  <si>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</si>
  <si>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</si>
  <si>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</si>
  <si>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</si>
  <si>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</si>
  <si>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</si>
  <si>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</si>
  <si>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</si>
  <si>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</si>
  <si>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</si>
  <si>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</si>
  <si>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</si>
  <si>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</si>
  <si>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</si>
  <si>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</si>
  <si>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</si>
  <si>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</si>
  <si>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</si>
  <si>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</si>
  <si>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</si>
  <si>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</si>
  <si>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</si>
  <si>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</si>
  <si>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</si>
  <si>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</si>
  <si>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</si>
  <si>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</si>
  <si>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</si>
  <si>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</si>
  <si>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</si>
  <si>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</si>
  <si>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</si>
  <si>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</si>
  <si>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</si>
  <si>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</si>
  <si>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</si>
  <si>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</si>
  <si>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</si>
  <si>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</si>
  <si>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</si>
  <si>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</si>
  <si>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</si>
  <si>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</si>
  <si>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</si>
  <si>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</si>
  <si>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</si>
  <si>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</si>
  <si>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</si>
  <si>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</si>
  <si>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</si>
  <si>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</si>
  <si>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</si>
  <si>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</si>
  <si>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</si>
  <si>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</si>
  <si>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</si>
  <si>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</si>
  <si>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</si>
  <si>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</si>
  <si>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</si>
  <si>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</si>
  <si>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</si>
  <si>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</si>
  <si>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</si>
  <si>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</si>
  <si>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</si>
  <si>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</si>
  <si>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</si>
  <si>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</si>
  <si>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</si>
  <si>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</si>
  <si>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</si>
  <si>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</si>
  <si>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</si>
  <si>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</si>
  <si>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</si>
  <si>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</si>
  <si>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</si>
  <si>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</si>
  <si>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</si>
  <si>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</si>
  <si>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</si>
  <si>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</si>
  <si>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</si>
  <si>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</si>
  <si>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</si>
  <si>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</si>
  <si>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</si>
  <si>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</si>
  <si>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</si>
  <si>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</si>
  <si>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</si>
  <si>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</si>
  <si>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</si>
  <si>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</si>
  <si>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</si>
  <si>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</si>
  <si>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</si>
  <si>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</si>
  <si>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</si>
  <si>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</si>
  <si>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</si>
  <si>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</si>
  <si>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</si>
  <si>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</si>
  <si>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</si>
  <si>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</si>
  <si>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</si>
  <si>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</si>
  <si>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</si>
  <si>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</si>
  <si>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</si>
  <si>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</si>
  <si>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</si>
  <si>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</si>
  <si>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</si>
  <si>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</si>
  <si>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</si>
  <si>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</si>
  <si>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</si>
  <si>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</si>
  <si>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</si>
  <si>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</si>
  <si>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</si>
  <si>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</si>
  <si>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</si>
  <si>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</si>
  <si>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</si>
  <si>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</si>
  <si>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</si>
  <si>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</si>
  <si>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</si>
  <si>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</si>
  <si>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</si>
  <si>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</si>
  <si>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</si>
  <si>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</si>
  <si>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</si>
  <si>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</si>
  <si>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</si>
  <si>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</si>
  <si>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</si>
  <si>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</si>
  <si>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</si>
  <si>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</si>
  <si>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</si>
  <si>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</si>
  <si>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</si>
  <si>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</si>
  <si>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</si>
  <si>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</si>
  <si>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</si>
  <si>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</si>
  <si>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</si>
  <si>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</si>
  <si>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</si>
  <si>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</si>
  <si>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</si>
  <si>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</si>
  <si>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</si>
  <si>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</si>
  <si>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</si>
  <si>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</si>
  <si>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</si>
  <si>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</si>
  <si>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</si>
  <si>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</si>
  <si>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</si>
  <si>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</si>
  <si>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</si>
  <si>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</si>
  <si>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</si>
  <si>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</si>
  <si>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</si>
  <si>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</si>
  <si>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</si>
  <si>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</si>
  <si>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</si>
  <si>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</si>
  <si>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</si>
  <si>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</si>
  <si>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</si>
  <si>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</si>
  <si>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</si>
  <si>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</si>
  <si>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</si>
  <si>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</si>
  <si>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</si>
  <si>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</si>
  <si>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</si>
  <si>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</si>
  <si>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</si>
  <si>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</si>
  <si>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</si>
  <si>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</si>
  <si>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</si>
  <si>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</si>
  <si>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</si>
  <si>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</si>
  <si>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</si>
  <si>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</si>
  <si>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</si>
  <si>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</si>
  <si>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</si>
  <si>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</si>
  <si>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</si>
  <si>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</si>
  <si>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</si>
  <si>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</si>
  <si>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</si>
  <si>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</si>
  <si>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</si>
  <si>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</si>
  <si>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</si>
  <si>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</si>
  <si>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</si>
  <si>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</si>
  <si>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</si>
  <si>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</si>
  <si>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</si>
  <si>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</si>
  <si>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</si>
  <si>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</si>
  <si>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</si>
  <si>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</si>
  <si>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</si>
  <si>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</si>
  <si>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</si>
  <si>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</si>
  <si>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</si>
  <si>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</si>
  <si>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</si>
  <si>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</si>
  <si>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</si>
  <si>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</si>
  <si>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</si>
  <si>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</si>
  <si>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</si>
  <si>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</si>
  <si>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</si>
  <si>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</si>
  <si>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</si>
  <si>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</si>
  <si>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</si>
  <si>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</si>
  <si>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</si>
  <si>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</si>
  <si>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</si>
  <si>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</si>
  <si>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</si>
  <si>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</si>
  <si>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</si>
  <si>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</si>
  <si>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</si>
  <si>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</si>
  <si>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</si>
  <si>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</si>
  <si>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</si>
  <si>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</si>
  <si>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</si>
  <si>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</si>
  <si>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</si>
  <si>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</si>
  <si>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</si>
  <si>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</si>
  <si>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</si>
  <si>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</si>
  <si>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</si>
  <si>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</si>
  <si>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</si>
  <si>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</si>
  <si>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</si>
  <si>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</si>
  <si>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</si>
  <si>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</si>
  <si>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</si>
  <si>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</si>
  <si>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</si>
  <si>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</si>
  <si>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</si>
  <si>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</si>
  <si>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</si>
  <si>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</si>
  <si>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</si>
  <si>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</si>
  <si>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</si>
  <si>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</si>
  <si>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</si>
  <si>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</si>
  <si>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</si>
  <si>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</si>
  <si>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</si>
  <si>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</si>
  <si>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</si>
  <si>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</si>
  <si>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</si>
  <si>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</si>
  <si>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</si>
  <si>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</si>
  <si>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</si>
  <si>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</si>
  <si>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</si>
  <si>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</si>
  <si>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</si>
  <si>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</si>
  <si>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</si>
  <si>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</si>
  <si>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</si>
  <si>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</si>
  <si>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</si>
  <si>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</si>
  <si>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</si>
  <si>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</si>
  <si>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</si>
  <si>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</si>
  <si>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</si>
  <si>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</si>
  <si>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</si>
  <si>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</si>
  <si>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</si>
  <si>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</si>
  <si>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</si>
  <si>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</si>
  <si>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</si>
  <si>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</si>
  <si>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</si>
  <si>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</si>
  <si>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</si>
  <si>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</si>
  <si>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</si>
  <si>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</si>
  <si>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</si>
  <si>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</si>
  <si>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</si>
  <si>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</si>
  <si>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</si>
  <si>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</si>
  <si>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</si>
  <si>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</si>
  <si>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</si>
  <si>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</si>
  <si>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</si>
  <si>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</si>
  <si>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</si>
  <si>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</si>
  <si>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</si>
  <si>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</si>
  <si>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</si>
  <si>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</si>
  <si>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</si>
  <si>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</si>
  <si>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</si>
  <si>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</si>
  <si>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</si>
  <si>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</si>
  <si>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</si>
  <si>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</si>
  <si>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</si>
  <si>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</si>
  <si>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</si>
  <si>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</si>
  <si>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</si>
  <si>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</si>
  <si>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</si>
  <si>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</si>
  <si>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</si>
  <si>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</si>
  <si>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</si>
  <si>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</si>
  <si>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</si>
  <si>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</si>
  <si>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</si>
  <si>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</si>
  <si>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</si>
  <si>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</si>
  <si>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</si>
  <si>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</si>
  <si>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</si>
  <si>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</si>
  <si>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</si>
  <si>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</si>
  <si>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</si>
  <si>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</si>
  <si>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</si>
  <si>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</si>
  <si>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</si>
  <si>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</si>
  <si>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</si>
  <si>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</si>
  <si>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</si>
  <si>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</si>
  <si>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</si>
  <si>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</si>
  <si>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</si>
  <si>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</si>
  <si>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</si>
  <si>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</si>
  <si>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</si>
  <si>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</si>
  <si>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</si>
  <si>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</si>
  <si>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</si>
  <si>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</si>
  <si>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</si>
  <si>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</si>
  <si>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</si>
  <si>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</si>
  <si>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</si>
  <si>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</si>
  <si>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</si>
  <si>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</si>
  <si>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</si>
  <si>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</si>
  <si>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</si>
  <si>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</si>
  <si>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</si>
  <si>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</si>
  <si>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</si>
  <si>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</si>
  <si>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</si>
  <si>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</si>
  <si>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</si>
  <si>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</si>
  <si>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</si>
  <si>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</si>
  <si>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</si>
  <si>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</si>
  <si>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</si>
  <si>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</si>
  <si>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</si>
  <si>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</si>
  <si>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</si>
  <si>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</si>
  <si>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</si>
  <si>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</si>
  <si>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</si>
  <si>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</si>
  <si>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</si>
  <si>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</si>
  <si>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</si>
  <si>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</si>
  <si>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</si>
  <si>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</si>
  <si>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</si>
  <si>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</si>
  <si>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</si>
  <si>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</si>
  <si>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</si>
  <si>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</si>
  <si>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</si>
  <si>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</si>
  <si>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</si>
  <si>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</si>
  <si>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</si>
  <si>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</si>
  <si>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</si>
  <si>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</si>
  <si>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</si>
  <si>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</si>
  <si>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</si>
  <si>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</si>
  <si>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</si>
  <si>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</si>
  <si>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</si>
  <si>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</si>
  <si>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</si>
  <si>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</si>
  <si>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</si>
  <si>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</si>
  <si>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</si>
  <si>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</si>
  <si>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</si>
  <si>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</si>
  <si>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</si>
  <si>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</si>
  <si>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</si>
  <si>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</si>
  <si>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</si>
  <si>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</si>
  <si>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</si>
  <si>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</si>
  <si>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</si>
  <si>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</si>
  <si>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</si>
  <si>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</si>
  <si>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</si>
  <si>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</si>
  <si>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</si>
  <si>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</si>
  <si>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</si>
  <si>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</si>
  <si>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</si>
  <si>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</si>
  <si>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</si>
  <si>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</si>
  <si>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</si>
  <si>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</si>
  <si>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</si>
  <si>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</si>
  <si>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</si>
  <si>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</si>
  <si>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</si>
  <si>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</si>
  <si>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</si>
  <si>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</si>
  <si>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</si>
  <si>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</si>
  <si>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</si>
  <si>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</si>
  <si>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</si>
  <si>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</si>
  <si>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</si>
  <si>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</si>
  <si>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</si>
  <si>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</si>
  <si>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</si>
  <si>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</si>
  <si>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</si>
  <si>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</si>
  <si>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</si>
  <si>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</si>
  <si>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</si>
  <si>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</si>
  <si>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</si>
  <si>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</si>
  <si>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</si>
  <si>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</si>
  <si>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</si>
  <si>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</si>
  <si>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</si>
  <si>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</si>
  <si>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</si>
  <si>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</si>
  <si>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</si>
  <si>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</si>
  <si>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</si>
  <si>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</si>
  <si>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</si>
  <si>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</si>
  <si>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</si>
  <si>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</si>
  <si>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</si>
  <si>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</si>
  <si>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</si>
  <si>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</si>
  <si>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</si>
  <si>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</si>
  <si>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</si>
  <si>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</si>
  <si>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</si>
  <si>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</si>
  <si>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</si>
  <si>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</si>
  <si>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</si>
  <si>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</si>
  <si>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</si>
  <si>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</si>
  <si>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</si>
  <si>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</si>
  <si>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</si>
  <si>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</si>
  <si>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</si>
  <si>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</si>
  <si>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</si>
  <si>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</si>
  <si>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</si>
  <si>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</si>
  <si>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</si>
  <si>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</si>
  <si>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</si>
  <si>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</si>
  <si>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</si>
  <si>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</si>
  <si>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</si>
  <si>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</si>
  <si>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</si>
  <si>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</si>
  <si>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</si>
  <si>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</si>
  <si>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</si>
  <si>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</si>
  <si>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</si>
  <si>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</si>
  <si>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</si>
  <si>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</si>
  <si>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</si>
  <si>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</si>
  <si>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</si>
  <si>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</si>
  <si>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</si>
  <si>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</si>
  <si>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</si>
  <si>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</si>
  <si>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</si>
  <si>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</si>
  <si>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</si>
  <si>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</si>
  <si>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</si>
  <si>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</si>
  <si>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</si>
  <si>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</si>
  <si>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</si>
  <si>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</si>
  <si>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</si>
  <si>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</si>
  <si>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</si>
  <si>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</si>
  <si>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</si>
  <si>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</si>
  <si>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</si>
  <si>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</si>
  <si>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</si>
  <si>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</si>
  <si>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</si>
  <si>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</si>
  <si>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</si>
  <si>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</si>
  <si>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</si>
  <si>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</si>
  <si>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</si>
  <si>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</si>
  <si>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</si>
  <si>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</si>
  <si>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</si>
  <si>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</si>
  <si>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</si>
  <si>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</si>
  <si>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</si>
  <si>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</si>
  <si>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</si>
  <si>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</si>
  <si>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</si>
  <si>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</si>
  <si>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</si>
  <si>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</si>
  <si>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</si>
  <si>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</si>
  <si>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</si>
  <si>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</si>
  <si>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</si>
  <si>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</si>
  <si>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</si>
  <si>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</si>
  <si>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</si>
  <si>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</si>
  <si>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</si>
  <si>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</si>
  <si>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</si>
  <si>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</si>
  <si>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</si>
  <si>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</si>
  <si>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</si>
  <si>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</si>
  <si>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</si>
  <si>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</si>
  <si>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</si>
  <si>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</si>
  <si>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</si>
  <si>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</si>
  <si>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</si>
  <si>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</si>
  <si>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</si>
  <si>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</si>
  <si>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</si>
  <si>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</si>
  <si>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</si>
  <si>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</si>
  <si>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</si>
  <si>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</si>
  <si>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</si>
  <si>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</si>
  <si>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</si>
  <si>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</si>
  <si>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</si>
  <si>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</si>
  <si>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</si>
  <si>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</si>
  <si>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</si>
  <si>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</si>
  <si>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</si>
  <si>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</si>
  <si>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</si>
  <si>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</si>
  <si>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</si>
  <si>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</si>
  <si>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</si>
  <si>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</si>
  <si>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</si>
  <si>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</si>
  <si>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</si>
  <si>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</si>
  <si>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</si>
  <si>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</si>
  <si>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</si>
  <si>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</si>
  <si>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</si>
  <si>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</si>
  <si>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</si>
  <si>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</si>
  <si>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</si>
  <si>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</si>
  <si>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</si>
  <si>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</si>
  <si>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</si>
  <si>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</si>
  <si>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</si>
  <si>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</si>
  <si>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</si>
  <si>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</si>
  <si>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</si>
  <si>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</si>
  <si>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</si>
  <si>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</si>
  <si>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</si>
  <si>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</si>
  <si>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</si>
  <si>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</si>
  <si>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</si>
  <si>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</si>
  <si>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</si>
  <si>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</si>
  <si>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</si>
  <si>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</si>
  <si>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</si>
  <si>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</si>
  <si>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</si>
  <si>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</si>
  <si>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</si>
  <si>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</si>
  <si>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</si>
  <si>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</si>
  <si>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</si>
  <si>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</si>
  <si>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</si>
  <si>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</si>
  <si>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</si>
  <si>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</si>
  <si>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</si>
  <si>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</si>
  <si>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</si>
  <si>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</si>
  <si>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</si>
  <si>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</si>
  <si>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</si>
  <si>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</si>
  <si>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</si>
  <si>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</si>
  <si>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</si>
  <si>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</si>
  <si>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</si>
  <si>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</si>
  <si>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</si>
  <si>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</si>
  <si>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</si>
  <si>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</si>
  <si>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</si>
  <si>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</si>
  <si>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</si>
  <si>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</si>
  <si>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</si>
  <si>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</si>
  <si>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</si>
  <si>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</si>
  <si>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</si>
  <si>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</si>
  <si>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</si>
  <si>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</si>
  <si>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</si>
  <si>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</si>
  <si>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</si>
  <si>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</si>
  <si>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</si>
  <si>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</si>
  <si>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</si>
  <si>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</si>
  <si>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</si>
  <si>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</si>
  <si>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</si>
  <si>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</si>
  <si>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</si>
  <si>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</si>
  <si>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</si>
  <si>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</si>
  <si>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</si>
  <si>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</si>
  <si>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</si>
  <si>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</si>
  <si>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</si>
  <si>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</si>
  <si>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</si>
  <si>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</si>
  <si>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</si>
  <si>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</si>
  <si>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</si>
  <si>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</si>
  <si>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</si>
  <si>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</si>
  <si>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</si>
  <si>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</si>
  <si>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</si>
  <si>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</si>
  <si>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</si>
  <si>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</si>
  <si>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</si>
  <si>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</si>
  <si>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</si>
  <si>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</si>
  <si>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</si>
  <si>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</si>
  <si>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</si>
  <si>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</si>
  <si>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</si>
  <si>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</si>
  <si>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</si>
  <si>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</si>
  <si>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</si>
  <si>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</si>
  <si>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</si>
  <si>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</si>
  <si>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</si>
  <si>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</si>
  <si>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</si>
  <si>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</si>
  <si>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</si>
  <si>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</si>
  <si>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</si>
  <si>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</si>
  <si>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</si>
  <si>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</si>
  <si>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</si>
  <si>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</si>
  <si>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</si>
  <si>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</si>
  <si>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</si>
  <si>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</si>
  <si>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</si>
  <si>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</si>
  <si>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</si>
  <si>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</si>
  <si>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</si>
  <si>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</si>
  <si>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</si>
  <si>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</si>
  <si>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</si>
  <si>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</si>
  <si>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</si>
  <si>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</si>
  <si>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</si>
  <si>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</si>
  <si>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</si>
  <si>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</si>
  <si>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</si>
  <si>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</si>
  <si>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</si>
  <si>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</si>
  <si>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</si>
  <si>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</si>
  <si>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</si>
  <si>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</si>
  <si>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</si>
  <si>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</si>
  <si>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</si>
  <si>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</si>
  <si>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</si>
  <si>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</si>
  <si>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</si>
  <si>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</si>
  <si>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</si>
  <si>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</si>
  <si>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</si>
  <si>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</si>
  <si>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</si>
  <si>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</si>
  <si>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</si>
  <si>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</si>
  <si>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</si>
  <si>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</si>
  <si>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</si>
  <si>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</si>
  <si>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</si>
  <si>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</si>
  <si>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</si>
  <si>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</si>
  <si>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</si>
  <si>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</si>
  <si>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</si>
  <si>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</si>
  <si>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</si>
  <si>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</si>
  <si>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</si>
  <si>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</si>
  <si>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</si>
  <si>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</si>
  <si>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</si>
  <si>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</si>
  <si>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</si>
  <si>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</si>
  <si>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</si>
  <si>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</si>
  <si>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</si>
  <si>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</si>
  <si>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</si>
  <si>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</si>
  <si>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</si>
  <si>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</si>
  <si>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</si>
  <si>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</si>
  <si>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</si>
  <si>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</si>
  <si>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</si>
  <si>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</si>
  <si>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</si>
  <si>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</si>
  <si>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</si>
  <si>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</si>
  <si>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</si>
  <si>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</si>
  <si>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</si>
  <si>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</si>
  <si>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</si>
  <si>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</si>
  <si>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</si>
  <si>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</si>
  <si>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</si>
  <si>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</si>
  <si>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</si>
  <si>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</si>
  <si>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</si>
  <si>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</si>
  <si>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</si>
  <si>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</si>
  <si>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</si>
  <si>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</si>
  <si>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</si>
  <si>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</si>
  <si>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</si>
  <si>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</si>
  <si>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</si>
  <si>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</si>
  <si>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</si>
  <si>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</si>
  <si>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</si>
  <si>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</si>
  <si>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</si>
  <si>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</si>
  <si>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</si>
  <si>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</si>
  <si>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</si>
  <si>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</si>
  <si>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</si>
  <si>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</si>
  <si>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</si>
  <si>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</si>
  <si>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</si>
  <si>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</si>
  <si>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</si>
  <si>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</si>
  <si>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</si>
  <si>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</si>
  <si>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</si>
  <si>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</si>
  <si>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</si>
  <si>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</si>
  <si>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</si>
  <si>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</si>
  <si>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</si>
  <si>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</si>
  <si>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</si>
  <si>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</si>
  <si>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</si>
  <si>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</si>
  <si>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</si>
  <si>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</si>
  <si>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</si>
  <si>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</si>
  <si>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</si>
  <si>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</si>
  <si>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</si>
  <si>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</si>
  <si>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</si>
  <si>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</si>
  <si>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</si>
  <si>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</si>
  <si>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</si>
  <si>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</si>
  <si>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</si>
  <si>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</si>
  <si>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</si>
  <si>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</si>
  <si>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</si>
  <si>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</si>
  <si>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</si>
  <si>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</si>
  <si>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</si>
  <si>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</si>
  <si>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</si>
  <si>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</si>
  <si>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</si>
  <si>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</si>
  <si>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</si>
  <si>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</si>
  <si>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</si>
  <si>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</si>
  <si>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</si>
  <si>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</si>
  <si>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</si>
  <si>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</si>
  <si>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</si>
  <si>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</si>
  <si>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</si>
  <si>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</si>
  <si>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</si>
  <si>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</si>
  <si>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</si>
  <si>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</si>
  <si>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</si>
  <si>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</si>
  <si>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</si>
  <si>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</si>
  <si>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</si>
  <si>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</si>
  <si>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</si>
  <si>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</si>
  <si>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</si>
  <si>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</si>
  <si>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</si>
  <si>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</si>
  <si>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</si>
  <si>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</si>
  <si>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</si>
  <si>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</si>
  <si>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</si>
  <si>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</si>
  <si>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</si>
  <si>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</si>
  <si>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</si>
  <si>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</si>
  <si>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</si>
  <si>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</si>
  <si>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</si>
  <si>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</si>
  <si>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</si>
  <si>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</si>
  <si>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</si>
  <si>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</si>
  <si>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</si>
  <si>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</si>
  <si>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</si>
  <si>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</si>
  <si>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</si>
  <si>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</si>
  <si>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</si>
  <si>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</si>
  <si>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</si>
  <si>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</si>
  <si>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</si>
  <si>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</si>
  <si>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</si>
  <si>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</si>
  <si>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</si>
  <si>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</si>
  <si>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</si>
  <si>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</si>
  <si>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</si>
  <si>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</si>
  <si>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</si>
  <si>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</si>
  <si>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</si>
  <si>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</si>
  <si>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</si>
  <si>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</si>
  <si>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</si>
  <si>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</si>
  <si>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</si>
  <si>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</si>
  <si>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</si>
  <si>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</si>
  <si>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</si>
  <si>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</si>
  <si>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</si>
  <si>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</si>
  <si>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</si>
  <si>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</si>
  <si>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</si>
  <si>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</si>
  <si>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</si>
  <si>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</si>
  <si>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</si>
  <si>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</si>
  <si>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</si>
  <si>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</si>
  <si>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</si>
  <si>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</si>
  <si>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</si>
  <si>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</si>
  <si>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</si>
  <si>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</si>
  <si>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</si>
  <si>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</si>
  <si>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</si>
  <si>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</si>
  <si>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</si>
  <si>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</si>
  <si>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</si>
  <si>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</si>
  <si>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</si>
  <si>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</si>
  <si>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</si>
  <si>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</si>
  <si>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</si>
  <si>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</si>
  <si>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</si>
  <si>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</si>
  <si>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</si>
  <si>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</si>
  <si>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</si>
  <si>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</si>
  <si>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</si>
  <si>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</si>
  <si>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</si>
  <si>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</si>
  <si>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</si>
  <si>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</si>
  <si>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</si>
  <si>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</si>
  <si>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</si>
  <si>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</si>
  <si>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</si>
  <si>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</si>
  <si>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</si>
  <si>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</si>
  <si>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</si>
  <si>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</si>
  <si>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</si>
  <si>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</si>
  <si>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</si>
  <si>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</si>
  <si>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</si>
  <si>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</si>
  <si>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</si>
  <si>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</si>
  <si>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</si>
  <si>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</si>
  <si>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</si>
  <si>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</si>
  <si>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</si>
  <si>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</si>
  <si>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</si>
  <si>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</si>
  <si>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</si>
  <si>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</si>
  <si>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</si>
  <si>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</si>
  <si>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</si>
  <si>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</si>
  <si>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</si>
  <si>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</si>
  <si>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</si>
  <si>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</si>
  <si>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</si>
  <si>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</si>
  <si>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</si>
  <si>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</si>
  <si>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</si>
  <si>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</si>
  <si>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</si>
  <si>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</si>
  <si>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</si>
  <si>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</si>
  <si>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</si>
  <si>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</si>
  <si>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</si>
  <si>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</si>
  <si>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</si>
  <si>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</si>
  <si>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</si>
  <si>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</si>
  <si>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</si>
  <si>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</si>
  <si>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</si>
  <si>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</si>
  <si>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</si>
  <si>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</si>
  <si>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</si>
  <si>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</si>
  <si>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</si>
  <si>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</si>
  <si>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</si>
  <si>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</si>
  <si>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</si>
  <si>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</si>
  <si>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</si>
  <si>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</si>
  <si>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</si>
  <si>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</si>
  <si>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</si>
  <si>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</si>
  <si>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</si>
  <si>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</si>
  <si>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</si>
  <si>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</si>
  <si>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</si>
  <si>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</si>
  <si>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</si>
  <si>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</si>
  <si>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</si>
  <si>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</si>
  <si>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</si>
  <si>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</si>
  <si>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</si>
  <si>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</si>
  <si>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</si>
  <si>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</si>
  <si>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</si>
  <si>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</si>
  <si>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</si>
  <si>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</si>
  <si>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</si>
  <si>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</si>
  <si>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</si>
  <si>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</si>
  <si>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</si>
  <si>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</si>
  <si>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</si>
  <si>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</si>
  <si>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</si>
  <si>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</si>
  <si>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</si>
  <si>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</si>
  <si>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</si>
  <si>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</si>
  <si>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</si>
  <si>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</si>
  <si>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</si>
  <si>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</si>
  <si>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</si>
  <si>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</si>
  <si>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</si>
  <si>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</si>
  <si>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</si>
  <si>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</si>
  <si>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</si>
  <si>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</si>
  <si>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</si>
  <si>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</si>
  <si>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</si>
  <si>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</si>
  <si>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</si>
  <si>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</si>
  <si>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</si>
  <si>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</si>
  <si>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</si>
  <si>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</si>
  <si>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</si>
  <si>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</si>
  <si>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</si>
  <si>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</si>
  <si>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</si>
  <si>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</si>
  <si>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</si>
  <si>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</si>
  <si>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</si>
  <si>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</si>
  <si>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</si>
  <si>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</si>
  <si>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</si>
  <si>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</si>
  <si>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</si>
  <si>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</si>
  <si>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</si>
  <si>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</si>
  <si>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</si>
  <si>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</si>
  <si>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</si>
  <si>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</si>
  <si>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</si>
  <si>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</si>
  <si>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</si>
  <si>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</si>
  <si>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</si>
  <si>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</si>
  <si>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</si>
  <si>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</si>
  <si>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</si>
  <si>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</si>
  <si>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</si>
  <si>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</si>
  <si>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</si>
  <si>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</si>
  <si>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</si>
  <si>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</si>
  <si>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</si>
  <si>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</si>
  <si>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</si>
  <si>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</si>
  <si>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</si>
  <si>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</si>
  <si>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</si>
  <si>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</si>
  <si>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</si>
  <si>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</si>
  <si>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</si>
  <si>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</si>
  <si>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</si>
  <si>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</si>
  <si>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</si>
  <si>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</si>
  <si>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</si>
  <si>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</si>
  <si>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</si>
  <si>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</si>
  <si>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</si>
  <si>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</si>
  <si>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</si>
  <si>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</si>
  <si>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</si>
  <si>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</si>
  <si>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</si>
  <si>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</si>
  <si>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</si>
  <si>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</si>
  <si>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</si>
  <si>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</si>
  <si>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</si>
  <si>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</si>
  <si>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</si>
  <si>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</si>
  <si>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</si>
  <si>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</si>
  <si>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</si>
  <si>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</si>
  <si>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</si>
  <si>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</si>
  <si>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</si>
  <si>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</si>
  <si>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</si>
  <si>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</si>
  <si>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</si>
  <si>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</si>
  <si>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</si>
  <si>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</si>
  <si>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</si>
  <si>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</si>
  <si>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</si>
  <si>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</si>
  <si>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</si>
  <si>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</si>
  <si>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</si>
  <si>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</si>
  <si>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</si>
  <si>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</si>
  <si>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</si>
  <si>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</si>
  <si>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</si>
  <si>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</si>
  <si>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</si>
  <si>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</si>
  <si>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</si>
  <si>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</si>
  <si>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</si>
  <si>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</si>
  <si>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</si>
  <si>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</si>
  <si>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</si>
  <si>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</si>
  <si>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</si>
  <si>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</si>
  <si>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</si>
  <si>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</si>
  <si>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</si>
  <si>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</si>
  <si>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</si>
  <si>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</si>
  <si>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</si>
  <si>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</si>
  <si>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</si>
  <si>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</si>
  <si>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</si>
  <si>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</si>
  <si>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</si>
  <si>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</si>
  <si>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</si>
  <si>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</si>
  <si>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</si>
  <si>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</si>
  <si>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</si>
  <si>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</si>
  <si>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</si>
  <si>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</si>
  <si>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</si>
  <si>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</si>
  <si>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</si>
  <si>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</si>
  <si>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</si>
  <si>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</si>
  <si>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</si>
  <si>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</si>
  <si>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</si>
  <si>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</si>
  <si>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</si>
  <si>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</si>
  <si>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</si>
  <si>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</si>
  <si>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</si>
  <si>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</si>
  <si>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</si>
  <si>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</si>
  <si>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</si>
  <si>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</si>
  <si>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</si>
  <si>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</si>
  <si>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</si>
  <si>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</si>
  <si>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</si>
  <si>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</si>
  <si>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</si>
  <si>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</si>
  <si>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</si>
  <si>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</si>
  <si>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</si>
  <si>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</si>
  <si>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</si>
  <si>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</si>
  <si>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</si>
  <si>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</si>
  <si>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</si>
  <si>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</si>
  <si>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</si>
  <si>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</si>
  <si>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</si>
  <si>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</si>
  <si>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</si>
  <si>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</si>
  <si>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</si>
  <si>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</si>
  <si>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</si>
  <si>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</si>
  <si>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</si>
  <si>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</si>
  <si>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</si>
  <si>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</si>
  <si>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</si>
  <si>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</si>
  <si>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</si>
  <si>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</si>
  <si>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</si>
  <si>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</si>
  <si>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</si>
  <si>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</si>
  <si>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</si>
  <si>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</si>
  <si>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</si>
  <si>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</si>
  <si>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</si>
  <si>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</si>
  <si>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</si>
  <si>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</si>
  <si>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</si>
  <si>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</si>
  <si>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</si>
  <si>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</si>
  <si>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</si>
  <si>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</si>
  <si>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</si>
  <si>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</si>
  <si>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</si>
  <si>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</si>
  <si>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</si>
  <si>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</si>
  <si>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</si>
  <si>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</si>
  <si>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</si>
  <si>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</si>
  <si>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</si>
  <si>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</si>
  <si>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</si>
  <si>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</si>
  <si>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</si>
  <si>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</si>
  <si>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</si>
  <si>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</si>
  <si>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</si>
  <si>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</si>
  <si>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</si>
  <si>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</si>
  <si>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</si>
  <si>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</si>
  <si>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</si>
  <si>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</si>
  <si>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</si>
  <si>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</si>
  <si>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</si>
  <si>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</si>
  <si>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</si>
  <si>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</si>
  <si>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</si>
  <si>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</si>
  <si>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</si>
  <si>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</si>
  <si>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</si>
  <si>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</si>
  <si>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</si>
  <si>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</si>
  <si>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</si>
  <si>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</si>
  <si>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</si>
  <si>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</si>
  <si>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</si>
  <si>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</si>
  <si>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</si>
  <si>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</si>
  <si>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</si>
  <si>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</si>
  <si>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</si>
  <si>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</si>
  <si>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</si>
  <si>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</si>
  <si>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</si>
  <si>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</si>
  <si>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</si>
  <si>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</si>
  <si>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</si>
  <si>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</si>
  <si>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</si>
  <si>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</si>
  <si>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</si>
  <si>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</si>
  <si>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</si>
  <si>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</si>
  <si>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</si>
  <si>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</si>
  <si>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</si>
  <si>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</si>
  <si>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</si>
  <si>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</si>
  <si>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</si>
  <si>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</si>
  <si>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</si>
  <si>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</si>
  <si>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</si>
  <si>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</si>
  <si>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</si>
  <si>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</si>
  <si>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</si>
  <si>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</si>
  <si>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</si>
  <si>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</si>
  <si>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</si>
  <si>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</si>
  <si>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</si>
  <si>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</si>
  <si>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</si>
  <si>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</si>
  <si>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</si>
  <si>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</si>
  <si>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</si>
  <si>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</si>
  <si>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</si>
  <si>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</si>
  <si>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</si>
  <si>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</si>
  <si>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</si>
  <si>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</si>
  <si>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</si>
  <si>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</si>
  <si>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</si>
  <si>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</si>
  <si>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</si>
  <si>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</si>
  <si>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</si>
  <si>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</si>
  <si>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</si>
  <si>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</si>
  <si>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</si>
  <si>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</si>
  <si>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</si>
  <si>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</si>
  <si>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</si>
  <si>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</si>
  <si>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</si>
  <si>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</si>
  <si>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</si>
  <si>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</si>
  <si>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</si>
  <si>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</si>
  <si>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</si>
  <si>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</si>
  <si>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</si>
  <si>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</si>
  <si>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</si>
  <si>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</si>
  <si>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</si>
  <si>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</si>
  <si>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</si>
  <si>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</si>
  <si>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</si>
  <si>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</si>
  <si>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</si>
  <si>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</si>
  <si>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</si>
  <si>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</si>
  <si>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</si>
  <si>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</si>
  <si>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</si>
  <si>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</si>
  <si>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</si>
  <si>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</si>
  <si>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</si>
  <si>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</si>
  <si>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</si>
  <si>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</si>
  <si>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</si>
  <si>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</si>
  <si>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</si>
  <si>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</si>
  <si>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</si>
  <si>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</si>
  <si>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</si>
  <si>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</si>
  <si>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</si>
  <si>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</si>
  <si>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</si>
  <si>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</si>
  <si>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</si>
  <si>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</si>
  <si>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</si>
  <si>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</si>
  <si>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</si>
  <si>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</si>
  <si>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</si>
  <si>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</si>
  <si>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</si>
  <si>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</si>
  <si>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</si>
  <si>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</si>
  <si>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</si>
  <si>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</si>
  <si>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</si>
  <si>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</si>
  <si>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</si>
  <si>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</si>
  <si>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</si>
  <si>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</si>
  <si>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</si>
  <si>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</si>
  <si>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</si>
  <si>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</si>
  <si>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</si>
  <si>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</si>
  <si>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</si>
  <si>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</si>
  <si>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</si>
  <si>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</si>
  <si>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</si>
  <si>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</si>
  <si>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</si>
  <si>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</si>
  <si>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</si>
  <si>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</si>
  <si>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</si>
  <si>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</si>
  <si>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</si>
  <si>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</si>
  <si>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</si>
  <si>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</si>
  <si>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</si>
  <si>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</si>
  <si>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</si>
  <si>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</si>
  <si>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</si>
  <si>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</si>
  <si>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</si>
  <si>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</si>
  <si>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</si>
  <si>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</si>
  <si>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</si>
  <si>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</si>
  <si>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</si>
  <si>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</si>
  <si>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</si>
  <si>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</si>
  <si>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</si>
  <si>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</si>
  <si>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</si>
  <si>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</si>
  <si>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</si>
  <si>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</si>
  <si>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</si>
  <si>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</si>
  <si>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</si>
  <si>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</si>
  <si>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</si>
  <si>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</si>
  <si>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</si>
  <si>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</si>
  <si>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</si>
  <si>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</si>
  <si>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</si>
  <si>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</si>
  <si>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</si>
  <si>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</si>
  <si>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</si>
  <si>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</si>
  <si>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</si>
  <si>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</si>
  <si>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</si>
  <si>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</si>
  <si>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</si>
  <si>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</si>
  <si>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</si>
  <si>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</si>
  <si>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</si>
  <si>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</si>
  <si>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</si>
  <si>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</si>
  <si>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</si>
  <si>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</si>
  <si>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</si>
  <si>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</si>
  <si>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</si>
  <si>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</si>
  <si>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</si>
  <si>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</si>
  <si>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</si>
  <si>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</si>
  <si>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</si>
  <si>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</si>
  <si>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</si>
  <si>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</si>
  <si>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</si>
  <si>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</si>
  <si>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</si>
  <si>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</si>
  <si>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</si>
  <si>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</si>
  <si>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</si>
  <si>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</si>
  <si>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</si>
  <si>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</si>
  <si>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</si>
  <si>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</si>
  <si>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</si>
  <si>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</si>
  <si>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</si>
  <si>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</si>
  <si>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</si>
  <si>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</si>
  <si>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</si>
  <si>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</si>
  <si>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</si>
  <si>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</si>
  <si>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</si>
  <si>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</si>
  <si>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</si>
  <si>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</si>
  <si>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</si>
  <si>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</si>
  <si>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</si>
  <si>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</si>
  <si>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</si>
  <si>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</si>
  <si>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</si>
  <si>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</si>
  <si>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</si>
  <si>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</si>
  <si>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</si>
  <si>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</si>
  <si>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</si>
  <si>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</si>
  <si>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</si>
  <si>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</si>
  <si>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</si>
  <si>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</si>
  <si>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</si>
  <si>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</si>
  <si>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</si>
  <si>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</si>
  <si>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</si>
  <si>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</si>
  <si>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</si>
  <si>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</si>
  <si>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</si>
  <si>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</si>
  <si>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</si>
  <si>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</si>
  <si>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</si>
  <si>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</si>
  <si>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</si>
  <si>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</si>
  <si>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</si>
  <si>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</si>
  <si>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</si>
  <si>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</si>
  <si>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</si>
  <si>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</si>
  <si>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</si>
  <si>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</si>
  <si>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</si>
  <si>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</si>
  <si>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</si>
  <si>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</si>
  <si>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</si>
  <si>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</si>
  <si>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</si>
  <si>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</si>
  <si>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</si>
  <si>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</si>
  <si>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</si>
  <si>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</si>
  <si>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</si>
  <si>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</si>
  <si>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</si>
  <si>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</si>
  <si>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</si>
  <si>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</si>
  <si>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</si>
  <si>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</si>
  <si>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</si>
  <si>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</si>
  <si>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</si>
  <si>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</si>
  <si>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</si>
  <si>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</si>
  <si>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</si>
  <si>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</si>
  <si>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</si>
  <si>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</si>
  <si>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</si>
  <si>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</si>
  <si>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</si>
  <si>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</si>
  <si>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</si>
  <si>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</si>
  <si>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</si>
  <si>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</si>
  <si>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</si>
  <si>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</si>
  <si>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</si>
  <si>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</si>
  <si>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</si>
  <si>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</si>
  <si>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</si>
  <si>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</si>
  <si>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</si>
  <si>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</si>
  <si>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</si>
  <si>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</si>
  <si>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</si>
  <si>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</si>
  <si>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</si>
  <si>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</si>
  <si>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</si>
  <si>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</si>
  <si>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</si>
  <si>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</si>
  <si>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</si>
  <si>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</si>
  <si>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</si>
  <si>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</si>
  <si>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</si>
  <si>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</si>
  <si>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</si>
  <si>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</si>
  <si>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</si>
  <si>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</si>
  <si>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</si>
  <si>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</si>
  <si>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</si>
  <si>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</si>
  <si>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</si>
  <si>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</si>
  <si>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</si>
  <si>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</si>
  <si>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</si>
  <si>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</si>
  <si>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</si>
  <si>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</si>
  <si>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</si>
  <si>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</si>
  <si>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</si>
  <si>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</si>
  <si>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</si>
  <si>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</si>
  <si>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</si>
  <si>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</si>
  <si>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</si>
  <si>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</si>
  <si>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</si>
  <si>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</si>
  <si>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</si>
  <si>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</si>
  <si>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</si>
  <si>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</si>
  <si>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</si>
  <si>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</si>
  <si>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</si>
  <si>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</si>
  <si>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</si>
  <si>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</si>
  <si>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</si>
  <si>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</si>
  <si>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</si>
  <si>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</si>
  <si>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</si>
  <si>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</si>
  <si>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</si>
  <si>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</si>
  <si>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</si>
  <si>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</si>
  <si>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</si>
  <si>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</si>
  <si>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</si>
  <si>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</si>
  <si>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</si>
  <si>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</si>
  <si>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</si>
  <si>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</si>
  <si>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</si>
  <si>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</si>
  <si>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</si>
  <si>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</si>
  <si>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</si>
  <si>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</si>
  <si>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</si>
  <si>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</si>
  <si>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</si>
  <si>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</si>
  <si>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</si>
  <si>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</si>
  <si>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</si>
  <si>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</si>
  <si>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</si>
  <si>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</si>
  <si>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</si>
  <si>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</si>
  <si>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</si>
  <si>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</si>
  <si>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</si>
  <si>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</si>
  <si>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</si>
  <si>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</si>
  <si>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</si>
  <si>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</si>
  <si>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</si>
  <si>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</si>
  <si>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</si>
  <si>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</si>
  <si>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</si>
  <si>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</si>
  <si>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</si>
  <si>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</si>
  <si>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</si>
  <si>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</si>
  <si>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</si>
  <si>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</si>
  <si>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</si>
  <si>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</si>
  <si>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</si>
  <si>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</si>
  <si>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</si>
  <si>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</si>
  <si>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</si>
  <si>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</si>
  <si>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</si>
  <si>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</si>
  <si>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</si>
  <si>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</si>
  <si>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</si>
  <si>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</si>
  <si>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</si>
  <si>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</si>
  <si>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</si>
  <si>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</si>
  <si>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</si>
  <si>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</si>
  <si>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</si>
  <si>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</si>
  <si>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</si>
  <si>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</si>
  <si>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</si>
  <si>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</si>
  <si>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</si>
  <si>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</si>
  <si>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</si>
  <si>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</si>
  <si>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</si>
  <si>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</si>
  <si>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</si>
  <si>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</si>
  <si>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</si>
  <si>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</si>
  <si>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</si>
  <si>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</si>
  <si>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</si>
  <si>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</si>
  <si>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</si>
  <si>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</si>
  <si>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</si>
  <si>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</si>
  <si>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</si>
  <si>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</si>
  <si>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</si>
  <si>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</si>
  <si>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</si>
  <si>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</si>
  <si>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</si>
  <si>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</si>
  <si>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</si>
  <si>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</si>
  <si>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</si>
  <si>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</si>
  <si>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</si>
  <si>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</si>
  <si>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</si>
  <si>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</si>
  <si>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</si>
  <si>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</si>
  <si>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</si>
  <si>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</si>
  <si>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</si>
  <si>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</si>
  <si>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</si>
  <si>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</si>
  <si>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</si>
  <si>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</si>
  <si>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</si>
  <si>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</si>
  <si>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</si>
  <si>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</si>
  <si>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</si>
  <si>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</si>
  <si>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</si>
  <si>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</si>
  <si>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</si>
  <si>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</si>
  <si>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</si>
  <si>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</si>
  <si>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</si>
  <si>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</si>
  <si>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</si>
  <si>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</si>
  <si>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</si>
  <si>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</si>
  <si>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</si>
  <si>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</si>
  <si>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</si>
  <si>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</si>
  <si>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</si>
  <si>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</si>
  <si>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</si>
  <si>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</si>
  <si>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</si>
  <si>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</si>
  <si>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</si>
  <si>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</si>
  <si>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</si>
  <si>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</si>
  <si>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</si>
  <si>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</si>
  <si>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</si>
  <si>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</si>
  <si>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</si>
  <si>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</si>
  <si>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</si>
  <si>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</si>
  <si>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</si>
  <si>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</si>
  <si>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</si>
  <si>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</si>
  <si>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</si>
  <si>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</si>
  <si>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</si>
  <si>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</si>
  <si>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</si>
  <si>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</si>
  <si>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</si>
  <si>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</si>
  <si>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</si>
  <si>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</si>
  <si>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</si>
  <si>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</si>
  <si>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</si>
  <si>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</si>
  <si>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</si>
  <si>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</si>
  <si>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</si>
  <si>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</si>
  <si>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</si>
  <si>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</si>
  <si>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</si>
  <si>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</si>
  <si>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</si>
  <si>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</si>
  <si>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</si>
  <si>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</si>
  <si>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</si>
  <si>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</si>
  <si>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</si>
  <si>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</si>
  <si>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</si>
  <si>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</si>
  <si>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</si>
  <si>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</si>
  <si>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</si>
  <si>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</si>
  <si>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</si>
  <si>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</si>
  <si>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</si>
  <si>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</si>
  <si>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</si>
  <si>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</si>
  <si>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</si>
  <si>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</si>
  <si>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</si>
  <si>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</si>
  <si>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</si>
  <si>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</si>
  <si>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</si>
  <si>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</si>
  <si>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</si>
  <si>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</si>
  <si>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</si>
  <si>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</si>
  <si>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</si>
  <si>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</si>
  <si>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</si>
  <si>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</si>
  <si>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</si>
  <si>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</si>
  <si>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</si>
  <si>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</si>
  <si>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</si>
  <si>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</si>
  <si>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</si>
  <si>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</si>
  <si>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</si>
  <si>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</si>
  <si>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</si>
  <si>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</si>
  <si>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</si>
  <si>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</si>
  <si>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</si>
  <si>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</si>
  <si>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</si>
  <si>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</si>
  <si>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</si>
  <si>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</si>
  <si>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</si>
  <si>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</si>
  <si>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</si>
  <si>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</si>
  <si>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</si>
  <si>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</si>
  <si>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</si>
  <si>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</si>
  <si>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</si>
  <si>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</si>
  <si>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</si>
  <si>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</si>
  <si>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</si>
  <si>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</si>
  <si>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</si>
  <si>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</si>
  <si>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</si>
  <si>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</si>
  <si>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</si>
  <si>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</si>
  <si>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</si>
  <si>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</si>
  <si>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</si>
  <si>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</si>
  <si>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</si>
  <si>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</si>
  <si>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</si>
  <si>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</si>
  <si>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</si>
  <si>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</si>
  <si>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</si>
  <si>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</si>
  <si>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</si>
  <si>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</si>
  <si>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</si>
  <si>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</si>
  <si>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</si>
  <si>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</si>
  <si>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</si>
  <si>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</si>
  <si>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</si>
  <si>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</si>
  <si>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</si>
  <si>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</si>
  <si>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</si>
  <si>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</si>
  <si>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</si>
  <si>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</si>
  <si>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</si>
  <si>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</si>
  <si>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</si>
  <si>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</si>
  <si>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</si>
  <si>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</si>
  <si>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</si>
  <si>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</si>
  <si>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</si>
  <si>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</si>
  <si>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</si>
  <si>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</si>
  <si>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</si>
  <si>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</si>
  <si>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</si>
  <si>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</si>
  <si>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</si>
  <si>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</si>
  <si>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</si>
  <si>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</si>
  <si>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</si>
  <si>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</si>
  <si>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</si>
  <si>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</si>
  <si>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</si>
  <si>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</si>
  <si>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</si>
  <si>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</si>
  <si>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</si>
  <si>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</si>
  <si>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</si>
  <si>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</si>
  <si>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</si>
  <si>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</si>
  <si>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</si>
  <si>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</si>
  <si>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</si>
  <si>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</si>
  <si>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</si>
  <si>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</si>
  <si>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</si>
  <si>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</si>
  <si>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</si>
  <si>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</si>
  <si>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</si>
  <si>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</si>
  <si>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</si>
  <si>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</si>
  <si>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</si>
  <si>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</si>
  <si>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</si>
  <si>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</si>
  <si>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</si>
  <si>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</si>
  <si>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</si>
  <si>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</si>
  <si>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</si>
  <si>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</si>
  <si>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</si>
  <si>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</si>
  <si>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</si>
  <si>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</si>
  <si>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</si>
  <si>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</si>
  <si>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</si>
  <si>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</si>
  <si>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</si>
  <si>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</si>
  <si>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</si>
  <si>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</si>
  <si>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</si>
  <si>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</si>
  <si>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</si>
  <si>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</si>
  <si>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</si>
  <si>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</si>
  <si>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</si>
  <si>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</si>
  <si>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</si>
  <si>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</si>
  <si>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</si>
  <si>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</si>
  <si>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</si>
  <si>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</si>
  <si>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</si>
  <si>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</si>
  <si>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</si>
  <si>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</si>
  <si>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</si>
  <si>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</si>
  <si>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</si>
  <si>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</si>
  <si>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</si>
  <si>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</si>
  <si>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</si>
  <si>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</si>
  <si>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</si>
  <si>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</si>
  <si>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</si>
  <si>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</si>
  <si>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</si>
  <si>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</si>
  <si>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</si>
  <si>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</si>
  <si>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</si>
  <si>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</si>
  <si>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</si>
  <si>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</si>
  <si>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</si>
  <si>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</si>
  <si>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</si>
  <si>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</si>
  <si>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</si>
  <si>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</si>
  <si>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</si>
  <si>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</si>
  <si>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</si>
  <si>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</si>
  <si>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</si>
  <si>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</si>
  <si>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</si>
  <si>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</si>
  <si>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</si>
  <si>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</si>
  <si>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</si>
  <si>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</si>
  <si>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</si>
  <si>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</si>
  <si>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</si>
  <si>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</si>
  <si>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</si>
  <si>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</si>
  <si>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</si>
  <si>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</si>
  <si>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</si>
  <si>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</si>
  <si>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</si>
  <si>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</si>
  <si>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</si>
  <si>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</si>
  <si>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</si>
  <si>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</si>
  <si>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</si>
  <si>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</si>
  <si>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</si>
  <si>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</si>
  <si>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</si>
  <si>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</si>
  <si>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</si>
  <si>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</si>
  <si>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</si>
  <si>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</si>
  <si>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</si>
  <si>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</si>
  <si>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</si>
  <si>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</si>
  <si>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</si>
  <si>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</si>
  <si>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</si>
  <si>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</si>
  <si>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</si>
  <si>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</si>
  <si>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</si>
  <si>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</si>
  <si>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</si>
  <si>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</si>
  <si>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</si>
  <si>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</si>
  <si>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</si>
  <si>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</si>
  <si>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</si>
  <si>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</si>
  <si>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</si>
  <si>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</si>
  <si>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</si>
  <si>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</si>
  <si>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</si>
  <si>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</si>
  <si>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</si>
  <si>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</si>
  <si>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</si>
  <si>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</si>
  <si>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</si>
  <si>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</si>
  <si>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</si>
  <si>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</si>
  <si>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</si>
  <si>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</si>
  <si>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</si>
  <si>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</si>
  <si>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</si>
  <si>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</si>
  <si>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</si>
  <si>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</si>
  <si>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</si>
  <si>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</si>
  <si>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</si>
  <si>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</si>
  <si>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</si>
  <si>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</si>
  <si>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</si>
  <si>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</si>
  <si>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</si>
  <si>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</si>
  <si>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</si>
  <si>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</si>
  <si>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</si>
  <si>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</si>
  <si>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</si>
  <si>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</si>
  <si>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</si>
  <si>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</si>
  <si>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</si>
  <si>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</si>
  <si>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</si>
  <si>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</si>
  <si>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</si>
  <si>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</si>
  <si>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</si>
  <si>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</si>
  <si>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</si>
  <si>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</si>
  <si>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</si>
  <si>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</si>
  <si>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</si>
  <si>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</si>
  <si>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</si>
  <si>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</si>
  <si>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</si>
  <si>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</si>
  <si>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</si>
  <si>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</si>
  <si>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</si>
  <si>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</si>
  <si>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</si>
  <si>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</si>
  <si>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</si>
  <si>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</si>
  <si>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</si>
  <si>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</si>
  <si>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</si>
  <si>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</si>
  <si>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</si>
  <si>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</si>
  <si>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</si>
  <si>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</si>
  <si>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</si>
  <si>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</si>
  <si>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</si>
  <si>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</si>
  <si>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</si>
  <si>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</si>
  <si>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</si>
  <si>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</si>
  <si>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</si>
  <si>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</si>
  <si>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</si>
  <si>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</si>
  <si>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</si>
  <si>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</si>
  <si>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</si>
  <si>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</si>
  <si>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</si>
  <si>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</si>
  <si>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</si>
  <si>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</si>
  <si>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</si>
  <si>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</si>
  <si>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</si>
  <si>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</si>
  <si>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</si>
  <si>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</si>
  <si>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</si>
  <si>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</si>
  <si>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</si>
  <si>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</si>
  <si>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</si>
  <si>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</si>
  <si>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</si>
  <si>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</si>
  <si>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</si>
  <si>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</si>
  <si>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</si>
  <si>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</si>
  <si>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</si>
  <si>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</si>
  <si>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</si>
  <si>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</si>
  <si>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</si>
  <si>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</si>
  <si>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</si>
  <si>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</si>
  <si>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</si>
  <si>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</si>
  <si>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</si>
  <si>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</si>
  <si>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</si>
  <si>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</si>
  <si>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</si>
  <si>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</si>
  <si>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</si>
  <si>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</si>
  <si>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</si>
  <si>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</si>
  <si>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</si>
  <si>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</si>
  <si>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</si>
  <si>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</si>
  <si>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</si>
  <si>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</si>
  <si>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</si>
  <si>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</si>
  <si>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</si>
  <si>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</si>
  <si>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</si>
  <si>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</si>
  <si>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</si>
  <si>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</si>
  <si>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</si>
  <si>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</si>
  <si>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</si>
  <si>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</si>
  <si>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</si>
  <si>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</si>
  <si>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</si>
  <si>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</si>
  <si>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</si>
  <si>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</si>
  <si>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</si>
  <si>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</si>
  <si>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</si>
  <si>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</si>
  <si>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</si>
  <si>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</si>
  <si>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</si>
  <si>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</si>
  <si>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</si>
  <si>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</si>
  <si>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</si>
  <si>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</si>
  <si>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</si>
  <si>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</si>
  <si>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</si>
  <si>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</si>
  <si>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</si>
  <si>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</si>
  <si>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</si>
  <si>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</si>
  <si>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</si>
  <si>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</si>
  <si>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</si>
  <si>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</si>
  <si>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</si>
  <si>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</si>
  <si>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</si>
  <si>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</si>
  <si>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</si>
  <si>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</si>
  <si>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</si>
  <si>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</si>
  <si>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</si>
  <si>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</si>
  <si>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</si>
  <si>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</si>
  <si>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</si>
  <si>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</si>
  <si>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</si>
  <si>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</si>
  <si>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</si>
  <si>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</si>
  <si>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</si>
  <si>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</si>
  <si>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</si>
  <si>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</si>
  <si>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</si>
  <si>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</si>
  <si>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</si>
  <si>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</si>
  <si>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</si>
  <si>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</si>
  <si>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</si>
  <si>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</si>
  <si>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</si>
  <si>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</si>
  <si>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</si>
  <si>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</si>
  <si>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</si>
  <si>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</si>
  <si>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</si>
  <si>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</si>
  <si>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</si>
  <si>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</si>
  <si>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</si>
  <si>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</si>
  <si>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</si>
  <si>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</si>
  <si>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</si>
  <si>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</si>
  <si>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</si>
  <si>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</si>
  <si>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</si>
  <si>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</si>
  <si>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</si>
  <si>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</si>
  <si>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</si>
  <si>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</si>
  <si>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</si>
  <si>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</si>
  <si>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</si>
  <si>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</si>
  <si>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</si>
  <si>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</si>
  <si>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</si>
  <si>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</si>
  <si>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</si>
  <si>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</si>
  <si>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</si>
  <si>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</si>
  <si>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</si>
  <si>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</si>
  <si>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</si>
  <si>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</si>
  <si>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</si>
  <si>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</si>
  <si>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</si>
  <si>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</si>
  <si>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</si>
  <si>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</si>
  <si>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</si>
  <si>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</si>
  <si>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</si>
  <si>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</si>
  <si>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</si>
  <si>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</si>
  <si>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</si>
  <si>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</si>
  <si>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</si>
  <si>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</si>
  <si>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</si>
  <si>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</si>
  <si>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</si>
  <si>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</si>
  <si>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</si>
  <si>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</si>
  <si>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</si>
  <si>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</si>
  <si>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</si>
  <si>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</si>
  <si>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</si>
  <si>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</si>
  <si>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</si>
  <si>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</si>
  <si>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</si>
  <si>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</si>
  <si>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</si>
  <si>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</si>
  <si>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</si>
  <si>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</si>
  <si>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</si>
  <si>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</si>
  <si>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</si>
  <si>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</si>
  <si>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</si>
  <si>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</si>
  <si>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</si>
  <si>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</si>
  <si>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</si>
  <si>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</si>
  <si>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</si>
  <si>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</si>
  <si>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</si>
  <si>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</si>
  <si>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</si>
  <si>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</si>
  <si>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</si>
  <si>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</si>
  <si>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</si>
  <si>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</si>
  <si>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</si>
  <si>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</si>
  <si>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</si>
  <si>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</si>
  <si>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</si>
  <si>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</si>
  <si>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</si>
  <si>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</si>
  <si>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</si>
  <si>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</si>
  <si>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</si>
  <si>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</si>
  <si>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</si>
  <si>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</si>
  <si>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</si>
  <si>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</si>
  <si>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</si>
  <si>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</si>
  <si>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</si>
  <si>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</si>
  <si>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</si>
  <si>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</si>
  <si>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</si>
  <si>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</si>
  <si>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</si>
  <si>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</si>
  <si>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</si>
  <si>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</si>
  <si>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</si>
  <si>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</si>
  <si>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</si>
  <si>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</si>
  <si>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</si>
  <si>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</si>
  <si>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</si>
  <si>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</si>
  <si>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</si>
  <si>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</si>
  <si>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</si>
  <si>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</si>
  <si>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</si>
  <si>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</si>
  <si>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</si>
  <si>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</si>
  <si>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</si>
  <si>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</si>
  <si>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</si>
  <si>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</si>
  <si>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</si>
  <si>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</si>
  <si>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</si>
  <si>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</si>
  <si>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</si>
  <si>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</si>
  <si>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</si>
  <si>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</si>
  <si>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</si>
  <si>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</si>
  <si>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</si>
  <si>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</si>
  <si>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</si>
  <si>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</si>
  <si>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</si>
  <si>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</si>
  <si>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</si>
  <si>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</si>
  <si>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</si>
  <si>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</si>
  <si>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</si>
  <si>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</si>
  <si>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</si>
  <si>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</si>
  <si>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</si>
  <si>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</si>
  <si>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</si>
  <si>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</si>
  <si>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</si>
  <si>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</si>
  <si>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</si>
  <si>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</si>
  <si>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</si>
  <si>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</si>
  <si>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</si>
  <si>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</si>
  <si>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</si>
  <si>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</si>
  <si>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</si>
  <si>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</si>
  <si>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</si>
  <si>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</si>
  <si>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</si>
  <si>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</si>
  <si>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</si>
  <si>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</si>
  <si>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</si>
  <si>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</si>
  <si>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</si>
  <si>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</si>
  <si>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</si>
  <si>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</si>
  <si>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</si>
  <si>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</si>
  <si>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</si>
  <si>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</si>
  <si>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</si>
  <si>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</si>
  <si>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</si>
  <si>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</si>
  <si>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</si>
  <si>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</si>
  <si>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</si>
  <si>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</si>
  <si>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</si>
  <si>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</si>
  <si>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</si>
  <si>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</si>
  <si>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</si>
  <si>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</si>
  <si>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</si>
  <si>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</si>
  <si>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</si>
  <si>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</si>
  <si>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</si>
  <si>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</si>
  <si>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</si>
  <si>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</si>
  <si>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</si>
  <si>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</si>
  <si>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</si>
  <si>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</si>
  <si>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</si>
  <si>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</si>
  <si>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</si>
  <si>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</si>
  <si>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</si>
  <si>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</si>
  <si>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</si>
  <si>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</si>
  <si>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</si>
  <si>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</si>
  <si>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</si>
  <si>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</si>
  <si>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</si>
  <si>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</si>
  <si>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</si>
  <si>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</si>
  <si>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</si>
  <si>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</si>
  <si>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</si>
  <si>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</si>
  <si>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</si>
  <si>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</si>
  <si>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</si>
  <si>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</si>
  <si>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</si>
  <si>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</si>
  <si>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</si>
  <si>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</si>
  <si>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</si>
  <si>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</si>
  <si>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</si>
  <si>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</si>
  <si>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</si>
  <si>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</si>
  <si>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</si>
  <si>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</si>
  <si>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</si>
  <si>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</si>
  <si>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</si>
  <si>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</si>
  <si>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</si>
  <si>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</si>
  <si>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</si>
  <si>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</si>
  <si>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</si>
  <si>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</si>
  <si>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</si>
  <si>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</si>
  <si>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</si>
  <si>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</si>
  <si>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</si>
  <si>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</si>
  <si>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</si>
  <si>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</si>
  <si>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</si>
  <si>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</si>
  <si>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</si>
  <si>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</si>
  <si>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</si>
  <si>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</si>
  <si>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</si>
  <si>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</si>
  <si>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</si>
  <si>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</si>
  <si>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</si>
  <si>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</si>
  <si>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</si>
  <si>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</si>
  <si>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</si>
  <si>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</si>
  <si>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</si>
  <si>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</si>
  <si>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</si>
  <si>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</si>
  <si>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</si>
  <si>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</si>
  <si>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</si>
  <si>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</si>
  <si>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</si>
  <si>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</si>
  <si>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</si>
  <si>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</si>
  <si>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</si>
  <si>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</si>
  <si>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</si>
  <si>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</si>
  <si>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</si>
  <si>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</si>
  <si>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</si>
  <si>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</si>
  <si>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</si>
  <si>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</si>
  <si>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</si>
  <si>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</si>
  <si>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</si>
  <si>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</si>
  <si>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</si>
  <si>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</si>
  <si>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</si>
  <si>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</si>
  <si>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</si>
  <si>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</si>
  <si>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</si>
  <si>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</si>
  <si>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</si>
  <si>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</si>
  <si>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</si>
  <si>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</si>
  <si>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</si>
  <si>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</si>
  <si>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</si>
  <si>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</si>
  <si>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</si>
  <si>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</si>
  <si>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</si>
  <si>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</si>
  <si>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</si>
  <si>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</si>
  <si>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</si>
  <si>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</si>
  <si>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</si>
  <si>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</si>
  <si>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</si>
  <si>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</si>
  <si>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</si>
  <si>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</si>
  <si>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</si>
  <si>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</si>
  <si>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</si>
  <si>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</si>
  <si>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</si>
  <si>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</si>
  <si>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</si>
  <si>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</si>
  <si>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</si>
  <si>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</si>
  <si>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</si>
  <si>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</si>
  <si>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</si>
  <si>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</si>
  <si>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</si>
  <si>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</si>
  <si>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</si>
  <si>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</si>
  <si>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</si>
  <si>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</si>
  <si>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</si>
  <si>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</si>
  <si>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</si>
  <si>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</si>
  <si>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</si>
  <si>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</si>
  <si>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</si>
  <si>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</si>
  <si>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</si>
  <si>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</si>
  <si>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</si>
  <si>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</si>
  <si>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</si>
  <si>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</si>
  <si>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</si>
  <si>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</si>
  <si>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</si>
  <si>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</si>
  <si>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</si>
  <si>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</si>
  <si>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</si>
  <si>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</si>
  <si>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</si>
  <si>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</si>
  <si>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</si>
  <si>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</si>
  <si>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</si>
  <si>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</si>
  <si>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</si>
  <si>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</si>
  <si>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</si>
  <si>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</si>
  <si>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</si>
  <si>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</si>
  <si>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</si>
  <si>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</si>
  <si>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</si>
  <si>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</si>
  <si>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</si>
  <si>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</si>
  <si>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</si>
  <si>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</si>
  <si>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</si>
  <si>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</si>
  <si>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</si>
  <si>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</si>
  <si>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</si>
  <si>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</si>
  <si>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</si>
  <si>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</si>
  <si>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</si>
  <si>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</si>
  <si>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</si>
  <si>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</si>
  <si>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</si>
  <si>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</si>
  <si>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</si>
  <si>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</si>
  <si>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</si>
  <si>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</si>
  <si>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</si>
  <si>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</si>
  <si>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</si>
  <si>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</si>
  <si>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</si>
  <si>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</si>
  <si>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</si>
  <si>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</si>
  <si>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</si>
  <si>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</si>
  <si>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</si>
  <si>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</si>
  <si>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</si>
  <si>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</si>
  <si>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</si>
  <si>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</si>
  <si>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</si>
  <si>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</si>
  <si>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</si>
  <si>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</si>
  <si>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</si>
  <si>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</si>
  <si>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</si>
  <si>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</si>
  <si>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</si>
  <si>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</si>
  <si>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</si>
  <si>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</si>
  <si>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</si>
  <si>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</si>
  <si>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</si>
  <si>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</si>
  <si>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</si>
  <si>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</si>
  <si>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</si>
  <si>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</si>
  <si>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</si>
  <si>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</si>
  <si>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</si>
  <si>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</si>
  <si>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</si>
  <si>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</si>
  <si>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</si>
  <si>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</si>
  <si>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</si>
  <si>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</si>
  <si>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</si>
  <si>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</si>
  <si>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</si>
  <si>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</si>
  <si>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</si>
  <si>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</si>
  <si>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</si>
  <si>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</si>
  <si>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</si>
  <si>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</si>
  <si>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</si>
  <si>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</si>
  <si>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</si>
  <si>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</si>
  <si>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</si>
  <si>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</si>
  <si>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</si>
  <si>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</si>
  <si>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</si>
  <si>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</si>
  <si>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</si>
  <si>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</si>
  <si>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</si>
  <si>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</si>
  <si>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</si>
  <si>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</si>
  <si>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</si>
  <si>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</si>
  <si>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</si>
  <si>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</si>
  <si>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</si>
  <si>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</si>
  <si>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</si>
  <si>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</si>
  <si>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</si>
  <si>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</si>
  <si>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</si>
  <si>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</si>
  <si>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</si>
  <si>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</si>
  <si>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</si>
  <si>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</si>
  <si>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</si>
  <si>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</si>
  <si>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</si>
  <si>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</si>
  <si>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</si>
  <si>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</si>
  <si>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</si>
  <si>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</si>
  <si>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</si>
  <si>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</si>
  <si>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</si>
  <si>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</si>
  <si>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</si>
  <si>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</si>
  <si>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</si>
  <si>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</si>
  <si>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</si>
  <si>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</si>
  <si>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</si>
  <si>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</si>
  <si>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</si>
  <si>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</si>
  <si>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</si>
  <si>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</si>
  <si>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</si>
  <si>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</si>
  <si>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</si>
  <si>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</si>
  <si>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</si>
  <si>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</si>
  <si>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</si>
  <si>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</si>
  <si>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</si>
  <si>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</si>
  <si>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</si>
  <si>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</si>
  <si>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</si>
  <si>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</si>
  <si>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</si>
  <si>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</si>
  <si>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</si>
  <si>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</si>
  <si>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</si>
  <si>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</si>
  <si>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</si>
  <si>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</si>
  <si>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</si>
  <si>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</si>
  <si>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</si>
  <si>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</si>
  <si>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</si>
  <si>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</si>
  <si>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</si>
  <si>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</si>
  <si>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</si>
  <si>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</si>
  <si>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</si>
  <si>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</si>
  <si>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</si>
  <si>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</si>
  <si>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</si>
  <si>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</si>
  <si>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</si>
  <si>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</si>
  <si>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</si>
  <si>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</si>
  <si>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</si>
  <si>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</si>
  <si>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</si>
  <si>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</si>
  <si>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</si>
  <si>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</si>
  <si>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</si>
  <si>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</si>
  <si>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</si>
  <si>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</si>
  <si>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</si>
  <si>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</si>
  <si>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</si>
  <si>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</si>
  <si>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</si>
  <si>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</si>
  <si>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</si>
  <si>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</si>
  <si>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</si>
  <si>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</si>
  <si>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</si>
  <si>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</si>
  <si>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</si>
  <si>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</si>
  <si>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</si>
  <si>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</si>
  <si>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</si>
  <si>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</si>
  <si>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</si>
  <si>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</si>
  <si>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</si>
  <si>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</si>
  <si>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</si>
  <si>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</si>
  <si>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</si>
  <si>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</si>
  <si>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</si>
  <si>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</si>
  <si>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</si>
  <si>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</si>
  <si>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</si>
  <si>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</si>
  <si>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</si>
  <si>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</si>
  <si>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</si>
  <si>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</si>
  <si>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</si>
  <si>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</si>
  <si>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</si>
  <si>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</si>
  <si>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</si>
  <si>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</si>
  <si>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</si>
  <si>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</si>
  <si>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</si>
  <si>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</si>
  <si>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</si>
  <si>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</si>
  <si>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</si>
  <si>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</si>
  <si>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</si>
  <si>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</si>
  <si>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</si>
  <si>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</si>
  <si>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</si>
  <si>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</si>
  <si>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</si>
  <si>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</si>
  <si>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</si>
  <si>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</si>
  <si>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</si>
  <si>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</si>
  <si>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</si>
  <si>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</si>
  <si>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</si>
  <si>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</si>
  <si>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</si>
  <si>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</si>
  <si>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</si>
  <si>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</si>
  <si>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</si>
  <si>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</si>
  <si>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</si>
  <si>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</si>
  <si>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</si>
  <si>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</si>
  <si>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</si>
  <si>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</si>
  <si>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</si>
  <si>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</si>
  <si>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</si>
  <si>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</si>
  <si>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</si>
  <si>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</si>
  <si>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</si>
  <si>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</si>
  <si>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</si>
  <si>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</si>
  <si>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</si>
  <si>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</si>
  <si>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</si>
  <si>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</si>
  <si>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</si>
  <si>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</si>
  <si>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</si>
  <si>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</si>
  <si>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</si>
  <si>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</si>
  <si>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</si>
  <si>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</si>
  <si>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</si>
  <si>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</si>
  <si>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</si>
  <si>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</si>
  <si>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</si>
  <si>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</si>
  <si>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</si>
  <si>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</si>
  <si>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</si>
  <si>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</si>
  <si>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</si>
  <si>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</si>
  <si>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</si>
  <si>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</si>
  <si>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</si>
  <si>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</si>
  <si>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</si>
  <si>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</si>
  <si>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</si>
  <si>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</si>
  <si>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</si>
  <si>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</si>
  <si>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</si>
  <si>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</si>
  <si>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</si>
  <si>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</si>
  <si>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</si>
  <si>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</si>
  <si>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</si>
  <si>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</si>
  <si>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</si>
  <si>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</si>
  <si>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</si>
  <si>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</si>
  <si>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</si>
  <si>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</si>
  <si>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</si>
  <si>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</si>
  <si>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</si>
  <si>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</si>
  <si>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</si>
  <si>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</si>
  <si>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</si>
  <si>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</si>
  <si>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</si>
  <si>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</si>
  <si>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</si>
  <si>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</si>
  <si>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</si>
  <si>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</si>
  <si>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</si>
  <si>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</si>
  <si>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</si>
  <si>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</si>
  <si>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</si>
  <si>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</si>
  <si>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</si>
  <si>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</si>
  <si>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</si>
  <si>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</si>
  <si>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</si>
  <si>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</si>
  <si>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</si>
  <si>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</si>
  <si>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</si>
  <si>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</si>
  <si>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</si>
  <si>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</si>
  <si>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</si>
  <si>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</si>
  <si>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</si>
  <si>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</si>
  <si>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</si>
  <si>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</si>
  <si>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</si>
  <si>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</si>
  <si>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</si>
  <si>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</si>
  <si>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</si>
  <si>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</si>
  <si>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</si>
  <si>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</si>
  <si>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</si>
  <si>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</si>
  <si>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</si>
  <si>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</si>
  <si>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</si>
  <si>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</si>
  <si>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</si>
  <si>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</si>
  <si>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</si>
  <si>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</si>
  <si>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</si>
  <si>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</si>
  <si>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</si>
  <si>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</si>
  <si>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</si>
  <si>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</si>
  <si>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</si>
  <si>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</si>
  <si>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</si>
  <si>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</si>
  <si>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</si>
  <si>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</si>
  <si>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</si>
  <si>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</si>
  <si>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</si>
  <si>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</si>
  <si>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</si>
  <si>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</si>
  <si>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</si>
  <si>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</si>
  <si>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</si>
  <si>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</si>
  <si>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</si>
  <si>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</si>
  <si>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</si>
  <si>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</si>
  <si>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</si>
  <si>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</si>
  <si>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</si>
  <si>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</si>
  <si>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</si>
  <si>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</si>
  <si>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</si>
  <si>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</si>
  <si>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</si>
  <si>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</si>
  <si>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</si>
  <si>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</si>
  <si>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</si>
  <si>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</si>
  <si>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</si>
  <si>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</si>
  <si>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</si>
  <si>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</si>
  <si>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</si>
  <si>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</si>
  <si>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</si>
  <si>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</si>
  <si>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</si>
  <si>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</si>
  <si>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</si>
  <si>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</si>
  <si>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</si>
  <si>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</si>
  <si>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</si>
  <si>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</si>
  <si>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</si>
  <si>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</si>
  <si>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</si>
  <si>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</si>
  <si>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</si>
  <si>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</si>
  <si>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</si>
  <si>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</si>
  <si>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</si>
  <si>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</si>
  <si>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</si>
  <si>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</si>
  <si>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</si>
  <si>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</si>
  <si>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</si>
  <si>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</si>
  <si>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</si>
  <si>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</si>
  <si>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</si>
  <si>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</si>
  <si>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</si>
  <si>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</si>
  <si>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</si>
  <si>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</si>
  <si>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</si>
  <si>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</si>
  <si>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</si>
  <si>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</si>
  <si>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</si>
  <si>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</si>
  <si>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</si>
  <si>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</si>
  <si>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</si>
  <si>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</si>
  <si>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</si>
  <si>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</si>
  <si>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</si>
  <si>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</si>
  <si>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</si>
  <si>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</si>
  <si>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</si>
  <si>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</si>
  <si>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</si>
  <si>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</si>
  <si>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</si>
  <si>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</si>
  <si>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</si>
  <si>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</si>
  <si>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</si>
  <si>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</si>
  <si>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</si>
  <si>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</si>
  <si>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</si>
  <si>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</si>
  <si>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</si>
  <si>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</si>
  <si>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</si>
  <si>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</si>
  <si>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</si>
  <si>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</si>
  <si>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</si>
  <si>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</si>
  <si>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</si>
  <si>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</si>
  <si>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</si>
  <si>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</si>
  <si>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</si>
  <si>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</si>
  <si>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</si>
  <si>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</si>
  <si>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</si>
  <si>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</si>
  <si>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</si>
  <si>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</si>
  <si>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</si>
  <si>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</si>
  <si>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</si>
  <si>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</si>
  <si>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</si>
  <si>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</si>
  <si>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</si>
  <si>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</si>
  <si>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</si>
  <si>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</si>
  <si>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</si>
  <si>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</si>
  <si>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</si>
  <si>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</si>
  <si>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</si>
  <si>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</si>
  <si>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</si>
  <si>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</si>
  <si>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</si>
  <si>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</si>
  <si>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</si>
  <si>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</si>
  <si>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</si>
  <si>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</si>
  <si>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</si>
  <si>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</si>
  <si>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</si>
  <si>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</si>
  <si>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</si>
  <si>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</si>
  <si>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</si>
  <si>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</si>
  <si>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</si>
  <si>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</si>
  <si>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</si>
  <si>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</si>
  <si>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</si>
  <si>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</si>
  <si>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</si>
  <si>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</si>
  <si>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</si>
  <si>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</si>
  <si>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</si>
  <si>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</si>
  <si>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</si>
  <si>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</si>
  <si>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</si>
  <si>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</si>
  <si>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</si>
  <si>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</si>
  <si>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</si>
  <si>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</si>
  <si>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</si>
  <si>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</si>
  <si>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</si>
  <si>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</si>
  <si>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</si>
  <si>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</si>
  <si>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</si>
  <si>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</si>
  <si>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</si>
  <si>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</si>
  <si>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</si>
  <si>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</si>
  <si>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</si>
  <si>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</si>
  <si>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</si>
  <si>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</si>
  <si>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</si>
  <si>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</si>
  <si>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</si>
  <si>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</si>
  <si>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</si>
  <si>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</si>
  <si>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</si>
  <si>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</si>
  <si>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</si>
  <si>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</si>
  <si>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</si>
  <si>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</si>
  <si>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</si>
  <si>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</si>
  <si>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</si>
  <si>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</si>
  <si>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</si>
  <si>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</si>
  <si>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</si>
  <si>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</si>
  <si>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</si>
  <si>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</si>
  <si>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</si>
  <si>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</si>
  <si>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</si>
  <si>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</si>
  <si>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</si>
  <si>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</si>
  <si>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</si>
  <si>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</si>
  <si>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</si>
  <si>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</si>
  <si>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</si>
  <si>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</si>
  <si>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</si>
  <si>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</si>
  <si>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</si>
  <si>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</si>
  <si>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</si>
  <si>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</si>
  <si>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</si>
  <si>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</si>
  <si>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</si>
  <si>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</si>
  <si>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</si>
  <si>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</si>
  <si>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</si>
  <si>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</si>
  <si>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</si>
  <si>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</si>
  <si>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</si>
  <si>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</si>
  <si>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</si>
  <si>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</si>
  <si>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</si>
  <si>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</si>
  <si>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</si>
  <si>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</si>
  <si>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</si>
  <si>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</si>
  <si>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</si>
  <si>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</si>
  <si>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</si>
  <si>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</si>
  <si>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</si>
  <si>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</si>
  <si>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</si>
  <si>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</si>
  <si>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</si>
  <si>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</si>
  <si>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</si>
  <si>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</si>
  <si>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</si>
  <si>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</si>
  <si>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</si>
  <si>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</si>
  <si>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</si>
  <si>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</si>
  <si>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</si>
  <si>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</si>
  <si>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</si>
  <si>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</si>
  <si>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</si>
  <si>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</si>
  <si>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</si>
  <si>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</si>
  <si>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</si>
  <si>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</si>
  <si>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</si>
  <si>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</si>
  <si>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</si>
  <si>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</si>
  <si>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</si>
  <si>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</si>
  <si>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</si>
  <si>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</si>
  <si>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</si>
  <si>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</si>
  <si>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</si>
  <si>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</si>
  <si>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</si>
  <si>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</si>
  <si>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</si>
  <si>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</si>
  <si>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</si>
  <si>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</si>
  <si>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</si>
  <si>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</si>
  <si>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</si>
  <si>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</si>
  <si>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</si>
  <si>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</si>
  <si>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</si>
  <si>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</si>
  <si>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</si>
  <si>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</si>
  <si>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</si>
  <si>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</si>
  <si>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</si>
  <si>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</si>
  <si>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</si>
  <si>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</si>
  <si>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</si>
  <si>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</si>
  <si>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</si>
  <si>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</si>
  <si>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</si>
  <si>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</si>
  <si>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</si>
  <si>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</si>
  <si>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</si>
  <si>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</si>
  <si>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</si>
  <si>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</si>
  <si>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</si>
  <si>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</si>
  <si>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</si>
  <si>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</si>
  <si>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</si>
  <si>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</si>
  <si>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</si>
  <si>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</si>
  <si>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</si>
  <si>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</si>
  <si>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</si>
  <si>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</si>
  <si>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</si>
  <si>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</si>
  <si>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</si>
  <si>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</si>
  <si>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</si>
  <si>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</si>
  <si>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</si>
  <si>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</si>
  <si>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</si>
  <si>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</si>
  <si>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</si>
  <si>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</si>
  <si>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</si>
  <si>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</si>
  <si>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</si>
  <si>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</si>
  <si>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</si>
  <si>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</si>
  <si>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</si>
  <si>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</si>
  <si>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</si>
  <si>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</si>
  <si>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</si>
  <si>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</si>
  <si>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</si>
  <si>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</si>
  <si>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</si>
  <si>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</si>
  <si>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</si>
  <si>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</si>
  <si>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</si>
  <si>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</si>
  <si>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</si>
  <si>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</si>
  <si>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</si>
  <si>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</si>
  <si>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</si>
  <si>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</si>
  <si>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</si>
  <si>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</si>
  <si>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</si>
  <si>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</si>
  <si>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</si>
  <si>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</si>
  <si>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</si>
  <si>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</si>
  <si>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</si>
  <si>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</si>
  <si>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</si>
  <si>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</si>
  <si>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</si>
  <si>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</si>
  <si>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</si>
  <si>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</si>
  <si>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</si>
  <si>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</si>
  <si>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</si>
  <si>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</si>
  <si>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</si>
  <si>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</si>
  <si>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</si>
  <si>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</si>
  <si>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</si>
  <si>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</si>
  <si>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</si>
  <si>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</si>
  <si>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</si>
  <si>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</si>
  <si>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</si>
  <si>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</si>
  <si>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</si>
  <si>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</si>
  <si>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</si>
  <si>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</si>
  <si>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</si>
  <si>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</si>
  <si>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</si>
  <si>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</si>
  <si>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</si>
  <si>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</si>
  <si>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</si>
  <si>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</si>
  <si>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</si>
  <si>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</si>
  <si>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</si>
  <si>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</si>
  <si>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</si>
  <si>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</si>
  <si>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</si>
  <si>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</si>
  <si>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</si>
  <si>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</si>
  <si>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</si>
  <si>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</si>
  <si>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</si>
  <si>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</si>
  <si>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</si>
  <si>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</si>
  <si>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</si>
  <si>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</si>
  <si>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</si>
  <si>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</si>
  <si>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</si>
  <si>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</si>
  <si>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</si>
  <si>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</si>
  <si>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</si>
  <si>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</si>
  <si>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</si>
  <si>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</si>
  <si>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</si>
  <si>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</si>
  <si>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</si>
  <si>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</si>
  <si>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</si>
  <si>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</si>
  <si>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</si>
  <si>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</si>
  <si>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</si>
  <si>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</si>
  <si>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</si>
  <si>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</si>
  <si>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</si>
  <si>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</si>
  <si>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</si>
  <si>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</si>
  <si>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</si>
  <si>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</si>
  <si>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</si>
  <si>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</si>
  <si>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</si>
  <si>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</si>
  <si>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</si>
  <si>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</si>
  <si>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</si>
  <si>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</si>
  <si>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</si>
  <si>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</si>
  <si>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</si>
  <si>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</si>
  <si>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</si>
  <si>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</si>
  <si>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</si>
  <si>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</si>
  <si>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</si>
  <si>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</si>
  <si>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</si>
  <si>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</si>
  <si>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</si>
  <si>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</si>
  <si>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</si>
  <si>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</si>
  <si>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</si>
  <si>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</si>
  <si>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</si>
  <si>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</si>
  <si>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</si>
  <si>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</si>
  <si>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</si>
  <si>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</si>
  <si>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</si>
  <si>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</si>
  <si>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</si>
  <si>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</si>
  <si>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</si>
  <si>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</si>
  <si>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</si>
  <si>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</si>
  <si>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</si>
  <si>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</si>
  <si>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</si>
  <si>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</si>
  <si>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</si>
  <si>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</si>
  <si>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</si>
  <si>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</si>
  <si>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</si>
  <si>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</si>
  <si>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</si>
  <si>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</si>
  <si>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</si>
  <si>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</si>
  <si>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</si>
  <si>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</si>
  <si>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</si>
  <si>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</si>
  <si>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</si>
  <si>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</si>
  <si>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</si>
  <si>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</si>
  <si>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</si>
  <si>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</si>
  <si>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</si>
  <si>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</si>
  <si>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</si>
  <si>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</si>
  <si>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</si>
  <si>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</si>
  <si>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</si>
  <si>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</si>
  <si>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</si>
  <si>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</si>
  <si>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</si>
  <si>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</si>
  <si>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</si>
  <si>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</si>
  <si>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</si>
  <si>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</si>
  <si>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</si>
  <si>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</si>
  <si>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</si>
  <si>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</si>
  <si>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</si>
  <si>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</si>
  <si>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</si>
  <si>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</si>
  <si>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</si>
  <si>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</si>
  <si>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</si>
  <si>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</si>
  <si>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</si>
  <si>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</si>
  <si>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</si>
  <si>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</si>
  <si>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</si>
  <si>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</si>
  <si>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</si>
  <si>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</si>
  <si>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</si>
  <si>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</si>
  <si>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</si>
  <si>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</si>
  <si>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</si>
  <si>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</si>
  <si>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</si>
  <si>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</si>
  <si>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</si>
  <si>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</si>
  <si>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</si>
  <si>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</si>
  <si>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</si>
  <si>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</si>
  <si>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</si>
  <si>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</si>
  <si>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</si>
  <si>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</si>
  <si>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</si>
  <si>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</si>
  <si>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</si>
  <si>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</si>
  <si>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</si>
  <si>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</si>
  <si>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</si>
  <si>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</si>
  <si>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</si>
  <si>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</si>
  <si>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</si>
  <si>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</si>
  <si>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</si>
  <si>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</si>
  <si>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</si>
  <si>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</si>
  <si>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</si>
  <si>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</si>
  <si>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</si>
  <si>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</si>
  <si>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</si>
  <si>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</si>
  <si>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</si>
  <si>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</si>
  <si>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</si>
  <si>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</si>
  <si>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</si>
  <si>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</si>
  <si>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</si>
  <si>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</si>
  <si>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</si>
  <si>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</si>
  <si>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</si>
  <si>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</si>
  <si>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</si>
  <si>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</si>
  <si>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</si>
  <si>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</si>
  <si>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</si>
  <si>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</si>
  <si>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</si>
  <si>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</si>
  <si>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</si>
  <si>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</si>
  <si>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</si>
  <si>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</si>
  <si>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</si>
  <si>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</si>
  <si>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</si>
  <si>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</si>
  <si>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</si>
  <si>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</si>
  <si>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</si>
  <si>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</si>
  <si>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</si>
  <si>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</si>
  <si>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</si>
  <si>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</si>
  <si>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</si>
  <si>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</si>
  <si>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</si>
  <si>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</si>
  <si>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</si>
  <si>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</si>
  <si>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</si>
  <si>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</si>
  <si>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</si>
  <si>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</si>
  <si>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</si>
  <si>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</si>
  <si>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</si>
  <si>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</si>
  <si>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</si>
  <si>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</si>
  <si>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</si>
  <si>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</si>
  <si>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</si>
  <si>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</si>
  <si>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</si>
  <si>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</si>
  <si>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</si>
  <si>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</si>
  <si>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</si>
  <si>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</si>
  <si>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</si>
  <si>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</si>
  <si>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</si>
  <si>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</si>
  <si>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</si>
  <si>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</si>
  <si>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</si>
  <si>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</si>
  <si>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</si>
  <si>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</si>
  <si>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</si>
  <si>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</si>
  <si>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</si>
  <si>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</si>
  <si>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</si>
  <si>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</si>
  <si>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</si>
  <si>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</si>
  <si>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</si>
  <si>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</si>
  <si>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</si>
  <si>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</si>
  <si>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</si>
  <si>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</si>
  <si>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</si>
  <si>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</si>
  <si>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</si>
  <si>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</si>
  <si>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</si>
  <si>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</si>
  <si>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</si>
  <si>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</si>
  <si>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</si>
  <si>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</si>
  <si>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</si>
  <si>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</si>
  <si>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</si>
  <si>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</si>
  <si>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</si>
  <si>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</si>
  <si>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</si>
  <si>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</si>
  <si>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</si>
  <si>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</si>
  <si>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</si>
  <si>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</si>
  <si>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</si>
  <si>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</si>
  <si>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</si>
  <si>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</si>
  <si>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</si>
  <si>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</si>
  <si>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</si>
  <si>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</si>
  <si>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</si>
  <si>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</si>
  <si>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</si>
  <si>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</si>
  <si>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</si>
  <si>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</si>
  <si>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</si>
  <si>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</si>
  <si>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</si>
  <si>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</si>
  <si>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</si>
  <si>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</si>
  <si>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</si>
  <si>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</si>
  <si>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</si>
  <si>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</si>
  <si>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</si>
  <si>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</si>
  <si>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</si>
  <si>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</si>
  <si>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</si>
  <si>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</si>
  <si>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</si>
  <si>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</si>
  <si>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</si>
  <si>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</si>
  <si>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</si>
  <si>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</si>
  <si>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</si>
  <si>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</si>
  <si>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</si>
  <si>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</si>
  <si>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</si>
  <si>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</si>
  <si>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</si>
  <si>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</si>
  <si>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</si>
  <si>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</si>
  <si>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</si>
  <si>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</si>
  <si>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</si>
  <si>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</si>
  <si>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</si>
  <si>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</si>
  <si>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</si>
  <si>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</si>
  <si>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</si>
  <si>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</si>
  <si>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</si>
  <si>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</si>
  <si>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</si>
  <si>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</si>
  <si>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</si>
  <si>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</si>
  <si>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</si>
  <si>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</si>
  <si>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</si>
  <si>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</si>
  <si>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</si>
  <si>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</si>
  <si>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</si>
  <si>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</si>
  <si>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</si>
  <si>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</si>
  <si>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</si>
  <si>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</si>
  <si>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</si>
  <si>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</si>
  <si>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</si>
  <si>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</si>
  <si>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</si>
  <si>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</si>
  <si>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</si>
  <si>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</si>
  <si>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</si>
  <si>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</si>
  <si>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</si>
  <si>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</si>
  <si>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</si>
  <si>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</si>
  <si>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</si>
  <si>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</si>
  <si>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</si>
  <si>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</si>
  <si>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</si>
  <si>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</si>
  <si>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</si>
  <si>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</si>
  <si>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</si>
  <si>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</si>
  <si>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</si>
  <si>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</si>
  <si>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</si>
  <si>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</si>
  <si>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</si>
  <si>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</si>
  <si>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</si>
  <si>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</si>
  <si>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</si>
  <si>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</si>
  <si>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</si>
  <si>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</si>
  <si>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</si>
  <si>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</si>
  <si>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</si>
  <si>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</si>
  <si>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</si>
  <si>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</si>
  <si>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</si>
  <si>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</si>
  <si>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</si>
  <si>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</si>
  <si>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</si>
  <si>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</si>
  <si>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</si>
  <si>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</si>
  <si>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</si>
  <si>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</si>
  <si>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</si>
  <si>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</si>
  <si>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</si>
  <si>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</si>
  <si>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</si>
  <si>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</si>
  <si>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</si>
  <si>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</si>
  <si>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</si>
  <si>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</si>
  <si>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</si>
  <si>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</si>
  <si>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</si>
  <si>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</si>
  <si>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</si>
  <si>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</si>
  <si>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</si>
  <si>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</si>
  <si>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</si>
  <si>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</si>
  <si>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</si>
  <si>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</si>
  <si>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</si>
  <si>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</si>
  <si>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</si>
  <si>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</si>
  <si>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</si>
  <si>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</si>
  <si>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</si>
  <si>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</si>
  <si>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</si>
  <si>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</si>
  <si>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</si>
  <si>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</si>
  <si>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</si>
  <si>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</si>
  <si>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</si>
  <si>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</si>
  <si>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</si>
  <si>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</si>
  <si>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</si>
  <si>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</si>
  <si>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</si>
  <si>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</si>
  <si>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</si>
  <si>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</si>
  <si>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</si>
  <si>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</si>
  <si>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</si>
  <si>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</si>
  <si>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</si>
  <si>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</si>
  <si>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</si>
  <si>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</si>
  <si>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</si>
  <si>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</si>
  <si>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</si>
  <si>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</si>
  <si>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</si>
  <si>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</si>
  <si>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</si>
  <si>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</si>
  <si>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</si>
  <si>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</si>
  <si>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</si>
  <si>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</si>
  <si>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</si>
  <si>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</si>
  <si>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</si>
  <si>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</si>
  <si>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</si>
  <si>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</si>
  <si>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</si>
  <si>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</si>
  <si>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</si>
  <si>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</si>
  <si>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</si>
  <si>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</si>
  <si>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</si>
  <si>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</si>
  <si>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</si>
  <si>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</si>
  <si>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</si>
  <si>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</si>
  <si>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</si>
  <si>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</si>
  <si>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</si>
  <si>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</si>
  <si>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</si>
  <si>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</si>
  <si>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</si>
  <si>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</si>
  <si>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</si>
  <si>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</si>
  <si>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</si>
  <si>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</si>
  <si>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</si>
  <si>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</si>
  <si>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</si>
  <si>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</si>
  <si>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</si>
  <si>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</si>
  <si>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</si>
  <si>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</si>
  <si>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</si>
  <si>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</si>
  <si>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</si>
  <si>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</si>
  <si>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</si>
  <si>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</si>
  <si>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</si>
  <si>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</si>
  <si>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</si>
  <si>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</si>
  <si>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</si>
  <si>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</si>
  <si>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</si>
  <si>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</si>
  <si>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</si>
  <si>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</si>
  <si>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</si>
  <si>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</si>
  <si>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</si>
  <si>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</si>
  <si>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</si>
  <si>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</si>
  <si>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</si>
  <si>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</si>
  <si>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</si>
  <si>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</si>
  <si>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</si>
  <si>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</si>
  <si>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</si>
  <si>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</si>
  <si>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</si>
  <si>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</si>
  <si>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</si>
  <si>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</si>
  <si>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</si>
  <si>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</si>
  <si>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</si>
  <si>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</si>
  <si>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</si>
  <si>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</si>
  <si>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</si>
  <si>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</si>
  <si>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</si>
  <si>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</si>
  <si>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</si>
  <si>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</si>
  <si>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</si>
  <si>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</si>
  <si>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</si>
  <si>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</si>
  <si>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</si>
  <si>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</si>
  <si>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</si>
  <si>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</si>
  <si>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</si>
  <si>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</si>
  <si>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</si>
  <si>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</si>
  <si>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</si>
  <si>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</si>
  <si>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</si>
  <si>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</si>
  <si>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</si>
  <si>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</si>
  <si>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</si>
  <si>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</si>
  <si>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</si>
  <si>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</si>
  <si>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</si>
  <si>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</si>
  <si>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</si>
  <si>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</si>
  <si>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</si>
  <si>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</si>
  <si>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</si>
  <si>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</si>
  <si>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</si>
  <si>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</si>
  <si>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</si>
  <si>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</si>
  <si>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</si>
  <si>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</si>
  <si>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</si>
  <si>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</si>
  <si>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</si>
  <si>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</si>
  <si>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</si>
  <si>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</si>
  <si>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</si>
  <si>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</si>
  <si>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</si>
  <si>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</si>
  <si>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</si>
  <si>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</si>
  <si>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</si>
  <si>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</si>
  <si>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</si>
  <si>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</si>
  <si>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</si>
  <si>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</si>
  <si>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</si>
  <si>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</si>
  <si>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</si>
  <si>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</si>
  <si>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</si>
  <si>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</si>
  <si>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</si>
  <si>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</si>
  <si>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</si>
  <si>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</si>
  <si>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</si>
  <si>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</si>
  <si>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</si>
  <si>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</si>
  <si>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</si>
  <si>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</si>
  <si>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</si>
  <si>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</si>
  <si>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</si>
  <si>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</si>
  <si>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</si>
  <si>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</si>
  <si>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</si>
  <si>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</si>
  <si>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</si>
  <si>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</si>
  <si>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</si>
  <si>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</si>
  <si>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</si>
  <si>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</si>
  <si>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</si>
  <si>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</si>
  <si>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</si>
  <si>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</si>
  <si>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</si>
  <si>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</si>
  <si>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</si>
  <si>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</si>
  <si>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</si>
  <si>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</si>
  <si>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</si>
  <si>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</si>
  <si>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</si>
  <si>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</si>
  <si>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</si>
  <si>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</si>
  <si>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</si>
  <si>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</si>
  <si>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</si>
  <si>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</si>
  <si>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</si>
  <si>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</si>
  <si>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</si>
  <si>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</si>
  <si>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</si>
  <si>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</si>
  <si>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</si>
  <si>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</si>
  <si>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</si>
  <si>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</si>
  <si>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</si>
  <si>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</si>
  <si>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</si>
  <si>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</si>
  <si>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</si>
  <si>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</si>
  <si>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</si>
  <si>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</si>
  <si>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</si>
  <si>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</si>
  <si>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</si>
  <si>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</si>
  <si>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</si>
  <si>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</si>
  <si>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</si>
  <si>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</si>
  <si>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</si>
  <si>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</si>
  <si>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</si>
  <si>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</si>
  <si>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</si>
  <si>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</si>
  <si>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</si>
  <si>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</si>
  <si>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</si>
  <si>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</si>
  <si>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</si>
  <si>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</si>
  <si>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</si>
  <si>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</si>
  <si>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</si>
  <si>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</si>
  <si>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</si>
  <si>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</si>
  <si>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</si>
  <si>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</si>
  <si>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</si>
  <si>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</si>
  <si>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</si>
  <si>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</si>
  <si>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</si>
  <si>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</si>
  <si>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</si>
  <si>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</si>
  <si>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</si>
  <si>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</si>
  <si>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</si>
  <si>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</si>
  <si>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</si>
  <si>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</si>
  <si>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</si>
  <si>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</si>
  <si>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</si>
  <si>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</si>
  <si>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</si>
  <si>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</si>
  <si>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</si>
  <si>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</si>
  <si>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</si>
  <si>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</si>
  <si>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</si>
  <si>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</si>
  <si>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</si>
  <si>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</si>
  <si>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</si>
  <si>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</si>
  <si>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</si>
  <si>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</si>
  <si>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</si>
  <si>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</si>
  <si>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</si>
  <si>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</si>
  <si>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</si>
  <si>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</si>
  <si>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</si>
  <si>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</si>
  <si>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</si>
  <si>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</si>
  <si>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</si>
  <si>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</si>
  <si>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</si>
  <si>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</si>
  <si>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</si>
  <si>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</si>
  <si>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</si>
  <si>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</si>
  <si>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</si>
  <si>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</si>
  <si>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</si>
  <si>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</si>
  <si>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</si>
  <si>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</si>
  <si>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</si>
  <si>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</si>
  <si>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</si>
  <si>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</si>
  <si>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</si>
  <si>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</si>
  <si>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</si>
  <si>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</si>
  <si>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</si>
  <si>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</si>
  <si>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</si>
  <si>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</si>
  <si>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</si>
  <si>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</si>
  <si>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</si>
  <si>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</si>
  <si>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</si>
  <si>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</si>
  <si>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</si>
  <si>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</si>
  <si>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</si>
  <si>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</si>
  <si>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</si>
  <si>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</si>
  <si>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</si>
  <si>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</si>
  <si>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</si>
  <si>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</si>
  <si>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</si>
  <si>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</si>
  <si>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</si>
  <si>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</si>
  <si>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</si>
  <si>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</si>
  <si>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</si>
  <si>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</si>
  <si>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</si>
  <si>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</si>
  <si>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</si>
  <si>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</si>
  <si>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</si>
  <si>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</si>
  <si>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</si>
  <si>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</si>
  <si>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</si>
  <si>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</si>
  <si>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</si>
  <si>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</si>
  <si>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</si>
  <si>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</si>
  <si>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</si>
  <si>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</si>
  <si>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</si>
  <si>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</si>
  <si>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</si>
  <si>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</si>
  <si>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</si>
  <si>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</si>
  <si>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</si>
  <si>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</si>
  <si>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</si>
  <si>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</si>
  <si>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</si>
  <si>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</si>
  <si>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</si>
  <si>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</si>
  <si>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</si>
  <si>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</si>
  <si>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</si>
  <si>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</si>
  <si>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</si>
  <si>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</si>
  <si>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</si>
  <si>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</si>
  <si>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</si>
  <si>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</si>
  <si>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</si>
  <si>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</si>
  <si>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</si>
  <si>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</si>
  <si>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</si>
  <si>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</si>
  <si>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</si>
  <si>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</si>
  <si>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</si>
  <si>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</si>
  <si>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</si>
  <si>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</si>
  <si>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</si>
  <si>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</si>
  <si>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</si>
  <si>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</si>
  <si>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</si>
  <si>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</si>
  <si>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</si>
  <si>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</si>
  <si>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</si>
  <si>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</si>
  <si>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</si>
  <si>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</si>
  <si>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</si>
  <si>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</si>
  <si>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</si>
  <si>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</si>
  <si>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</si>
  <si>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</si>
  <si>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</si>
  <si>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</si>
  <si>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</si>
  <si>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</si>
  <si>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</si>
  <si>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</si>
  <si>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</si>
  <si>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</si>
  <si>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</si>
  <si>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</si>
  <si>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</si>
  <si>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</si>
  <si>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</si>
  <si>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</si>
  <si>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</si>
  <si>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</si>
  <si>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</si>
  <si>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</si>
  <si>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</si>
  <si>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</si>
  <si>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</si>
  <si>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</si>
  <si>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</si>
  <si>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</si>
  <si>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</si>
  <si>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</si>
  <si>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</si>
  <si>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</si>
  <si>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</si>
  <si>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</si>
  <si>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</si>
  <si>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</si>
  <si>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</si>
  <si>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</si>
  <si>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</si>
  <si>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</si>
  <si>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</si>
  <si>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</si>
  <si>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</si>
  <si>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</si>
  <si>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</si>
  <si>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</si>
  <si>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</si>
  <si>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</si>
  <si>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</si>
  <si>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</si>
  <si>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</si>
  <si>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</si>
  <si>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</si>
  <si>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</si>
  <si>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</si>
  <si>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</si>
  <si>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</si>
  <si>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</si>
  <si>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</si>
  <si>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</si>
  <si>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</si>
  <si>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</si>
  <si>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</si>
  <si>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</si>
  <si>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</si>
  <si>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</si>
  <si>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</si>
  <si>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</si>
  <si>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</si>
  <si>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</si>
  <si>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</si>
  <si>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</si>
  <si>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</si>
  <si>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</si>
  <si>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</si>
  <si>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</si>
  <si>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</si>
  <si>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</si>
  <si>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</si>
  <si>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</si>
  <si>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</si>
  <si>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</si>
  <si>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</si>
  <si>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</si>
  <si>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</si>
  <si>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</si>
  <si>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</si>
  <si>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</si>
  <si>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</si>
  <si>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</si>
  <si>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</si>
  <si>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</si>
  <si>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</si>
  <si>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</si>
  <si>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</si>
  <si>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</si>
  <si>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</si>
  <si>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</si>
  <si>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</si>
  <si>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</si>
  <si>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</si>
  <si>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</si>
  <si>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</si>
  <si>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</si>
  <si>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</si>
  <si>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</si>
  <si>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</si>
  <si>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</si>
  <si>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</si>
  <si>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</si>
  <si>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</si>
  <si>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</si>
  <si>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</si>
  <si>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</si>
  <si>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</si>
  <si>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</si>
  <si>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</si>
  <si>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</si>
  <si>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</si>
  <si>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</si>
  <si>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</si>
  <si>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</si>
  <si>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</si>
  <si>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</si>
  <si>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</si>
  <si>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</si>
  <si>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</si>
  <si>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</si>
  <si>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</si>
  <si>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</si>
  <si>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</si>
  <si>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</si>
  <si>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</si>
  <si>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</si>
  <si>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</si>
  <si>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</si>
  <si>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</si>
  <si>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</si>
  <si>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</si>
  <si>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</si>
  <si>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</si>
  <si>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</si>
  <si>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</si>
  <si>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</si>
  <si>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</si>
  <si>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</si>
  <si>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</si>
  <si>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</si>
  <si>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</si>
  <si>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</si>
  <si>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</si>
  <si>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</si>
  <si>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</si>
  <si>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</si>
  <si>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</si>
  <si>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</si>
  <si>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</si>
  <si>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</si>
  <si>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</si>
  <si>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</si>
  <si>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</si>
  <si>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</si>
  <si>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</si>
  <si>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</si>
  <si>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</si>
  <si>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</si>
  <si>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</si>
  <si>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</si>
  <si>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</si>
  <si>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</si>
  <si>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</si>
  <si>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</si>
  <si>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</si>
  <si>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</si>
  <si>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</si>
  <si>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</si>
  <si>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</si>
  <si>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</si>
  <si>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</si>
  <si>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</si>
  <si>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</si>
  <si>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</si>
  <si>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</si>
  <si>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</si>
  <si>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</si>
  <si>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</si>
  <si>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</si>
  <si>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</si>
  <si>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</si>
  <si>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</si>
  <si>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</si>
  <si>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</si>
  <si>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</si>
  <si>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</si>
  <si>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</si>
  <si>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</si>
  <si>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</si>
  <si>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</si>
  <si>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</si>
  <si>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</si>
  <si>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</si>
  <si>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</si>
  <si>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</si>
  <si>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</si>
  <si>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</si>
  <si>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</si>
  <si>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</si>
  <si>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</si>
  <si>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</si>
  <si>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</si>
  <si>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</si>
  <si>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</si>
  <si>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</si>
  <si>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</si>
  <si>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</si>
  <si>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</si>
  <si>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</si>
  <si>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</si>
  <si>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</si>
  <si>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</si>
  <si>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</si>
  <si>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</si>
  <si>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</si>
  <si>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</si>
  <si>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</si>
  <si>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</si>
  <si>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</si>
  <si>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</si>
  <si>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</si>
  <si>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</si>
  <si>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</si>
  <si>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</si>
  <si>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</si>
  <si>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</si>
  <si>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</si>
  <si>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</si>
  <si>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</si>
  <si>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</si>
  <si>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</si>
  <si>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</si>
  <si>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</si>
  <si>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</si>
  <si>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</si>
  <si>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</si>
  <si>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</si>
  <si>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</si>
  <si>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</si>
  <si>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</si>
  <si>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</si>
  <si>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</si>
  <si>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</si>
  <si>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</si>
  <si>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</si>
  <si>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</si>
  <si>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</si>
  <si>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</si>
  <si>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</si>
  <si>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</si>
  <si>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</si>
  <si>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</si>
  <si>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</si>
  <si>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</si>
  <si>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</si>
  <si>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</si>
  <si>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</si>
  <si>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</si>
  <si>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</si>
  <si>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</si>
  <si>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</si>
  <si>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</si>
  <si>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</si>
  <si>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</si>
  <si>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</si>
  <si>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</si>
  <si>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</si>
  <si>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</si>
  <si>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</si>
  <si>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</si>
  <si>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</si>
  <si>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</si>
  <si>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</si>
  <si>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</si>
  <si>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</si>
  <si>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</si>
  <si>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</si>
  <si>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</si>
  <si>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</si>
  <si>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</si>
  <si>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</si>
  <si>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</si>
  <si>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</si>
  <si>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</si>
  <si>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</si>
  <si>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</si>
  <si>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</si>
  <si>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</si>
  <si>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</si>
  <si>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</si>
  <si>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</si>
  <si>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</si>
  <si>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</si>
  <si>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</si>
  <si>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</si>
  <si>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</si>
  <si>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</si>
  <si>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</si>
  <si>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</si>
  <si>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</si>
  <si>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</si>
  <si>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</si>
  <si>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</si>
  <si>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</si>
  <si>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</si>
  <si>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</si>
  <si>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</si>
  <si>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</si>
  <si>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</si>
  <si>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</si>
  <si>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</si>
  <si>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</si>
  <si>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</si>
  <si>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</si>
  <si>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</si>
  <si>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</si>
  <si>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</si>
  <si>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</si>
  <si>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</si>
  <si>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</si>
  <si>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</si>
  <si>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</si>
  <si>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</si>
  <si>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</si>
  <si>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</si>
  <si>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</si>
  <si>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</si>
  <si>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</si>
  <si>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</si>
  <si>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</si>
  <si>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</si>
  <si>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</si>
  <si>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</si>
  <si>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</si>
  <si>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</si>
  <si>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</si>
  <si>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</si>
  <si>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</si>
  <si>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</si>
  <si>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</si>
  <si>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</si>
  <si>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</si>
  <si>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</si>
  <si>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</si>
  <si>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</si>
  <si>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</si>
  <si>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</si>
  <si>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</si>
  <si>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</si>
  <si>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</si>
  <si>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</si>
  <si>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</si>
  <si>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</si>
  <si>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</si>
  <si>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</si>
  <si>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</si>
  <si>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</si>
  <si>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</si>
  <si>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</si>
  <si>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</si>
  <si>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</si>
  <si>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</si>
  <si>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</si>
  <si>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</si>
  <si>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</si>
  <si>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</si>
  <si>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</si>
  <si>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</si>
  <si>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</si>
  <si>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</si>
  <si>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</si>
  <si>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</si>
  <si>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</si>
  <si>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</si>
  <si>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</si>
  <si>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</si>
  <si>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</si>
  <si>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</si>
  <si>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</si>
  <si>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</si>
  <si>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</si>
  <si>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</si>
  <si>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</si>
  <si>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</si>
  <si>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</si>
  <si>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</si>
  <si>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</si>
  <si>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</si>
  <si>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</si>
  <si>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</si>
  <si>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</si>
  <si>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</si>
  <si>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</si>
  <si>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</si>
  <si>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</si>
  <si>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</si>
  <si>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</si>
  <si>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</si>
  <si>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</si>
  <si>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</si>
  <si>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</si>
  <si>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</si>
  <si>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</si>
  <si>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</si>
  <si>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</si>
  <si>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</si>
  <si>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</si>
  <si>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</si>
  <si>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</si>
  <si>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</si>
  <si>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</si>
  <si>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</si>
  <si>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</si>
  <si>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</si>
  <si>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</si>
  <si>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</si>
  <si>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</si>
  <si>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</si>
  <si>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</si>
  <si>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</si>
  <si>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</si>
  <si>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</si>
  <si>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</si>
  <si>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</si>
  <si>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</si>
  <si>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</si>
  <si>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</si>
  <si>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</si>
  <si>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</si>
  <si>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</si>
  <si>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</si>
  <si>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</si>
  <si>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</si>
  <si>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</si>
  <si>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</si>
  <si>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</si>
  <si>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</si>
  <si>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</si>
  <si>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</si>
  <si>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</si>
  <si>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</si>
  <si>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</si>
  <si>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</si>
  <si>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</si>
  <si>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</si>
  <si>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</si>
  <si>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</si>
  <si>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</si>
  <si>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</si>
  <si>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</si>
  <si>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</si>
  <si>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</si>
  <si>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</si>
  <si>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</si>
  <si>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</si>
  <si>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</si>
  <si>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</si>
  <si>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</si>
  <si>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</si>
  <si>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</si>
  <si>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</si>
  <si>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</si>
  <si>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</si>
  <si>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</si>
  <si>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</si>
  <si>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</si>
  <si>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</si>
  <si>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</si>
  <si>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</si>
  <si>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</si>
  <si>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</si>
  <si>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</si>
  <si>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</si>
  <si>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</si>
  <si>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</si>
  <si>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</si>
  <si>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</si>
  <si>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</si>
  <si>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</si>
  <si>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</si>
  <si>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</si>
  <si>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</si>
  <si>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</si>
  <si>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</si>
  <si>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</si>
  <si>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</si>
  <si>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</si>
  <si>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</si>
  <si>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</si>
  <si>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</si>
  <si>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</si>
  <si>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</si>
  <si>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</si>
  <si>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</si>
  <si>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</si>
  <si>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</si>
  <si>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</si>
  <si>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</si>
  <si>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</si>
  <si>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</si>
  <si>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</si>
  <si>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</si>
  <si>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</si>
  <si>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</si>
  <si>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</si>
  <si>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</si>
  <si>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</si>
  <si>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</si>
  <si>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</si>
  <si>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</si>
  <si>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</si>
  <si>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</si>
  <si>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</si>
  <si>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</si>
  <si>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</si>
  <si>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</si>
  <si>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</si>
  <si>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</si>
  <si>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</si>
  <si>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</si>
  <si>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</si>
  <si>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</si>
  <si>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</si>
  <si>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</si>
  <si>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</si>
  <si>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</si>
  <si>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</si>
  <si>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</si>
  <si>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</si>
  <si>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</si>
  <si>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</si>
  <si>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</si>
  <si>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</si>
  <si>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</si>
  <si>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</si>
  <si>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</si>
  <si>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</si>
  <si>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</si>
  <si>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</si>
  <si>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</si>
  <si>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</si>
  <si>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</si>
  <si>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</si>
  <si>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</si>
  <si>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</si>
  <si>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</si>
  <si>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</si>
  <si>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</si>
  <si>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</si>
  <si>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</si>
  <si>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</si>
  <si>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</si>
  <si>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</si>
  <si>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</si>
  <si>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</si>
  <si>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</si>
  <si>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</si>
  <si>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</si>
  <si>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</si>
  <si>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</si>
  <si>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</si>
  <si>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</si>
  <si>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</si>
  <si>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</si>
  <si>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</si>
  <si>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</si>
  <si>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</si>
  <si>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</si>
  <si>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</si>
  <si>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</si>
  <si>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</si>
  <si>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</si>
  <si>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</si>
  <si>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</si>
  <si>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</si>
  <si>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</si>
  <si>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</si>
  <si>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</si>
  <si>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</si>
  <si>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</si>
  <si>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</si>
  <si>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</si>
  <si>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</si>
  <si>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</si>
  <si>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</si>
  <si>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</si>
  <si>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</si>
  <si>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</si>
  <si>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</si>
  <si>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</si>
  <si>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</si>
  <si>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</si>
  <si>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</si>
  <si>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</si>
  <si>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</si>
  <si>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</si>
  <si>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</si>
  <si>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</si>
  <si>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</si>
  <si>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</si>
  <si>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</si>
  <si>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</si>
  <si>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</si>
  <si>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</si>
  <si>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</si>
  <si>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</si>
  <si>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</si>
  <si>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</si>
  <si>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</si>
  <si>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</si>
  <si>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</si>
  <si>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</si>
  <si>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</si>
  <si>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</si>
  <si>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</si>
  <si>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</si>
  <si>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</si>
  <si>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</si>
  <si>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</si>
  <si>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</si>
  <si>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</si>
  <si>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</si>
  <si>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</si>
  <si>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</si>
  <si>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</si>
  <si>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</si>
  <si>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</si>
  <si>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</si>
  <si>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</si>
  <si>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</si>
  <si>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</si>
  <si>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</si>
  <si>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</si>
  <si>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</si>
  <si>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</si>
  <si>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</si>
  <si>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</si>
  <si>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</si>
  <si>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</si>
  <si>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</si>
  <si>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</si>
  <si>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</si>
  <si>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</si>
  <si>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</si>
  <si>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</si>
  <si>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</si>
  <si>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</si>
  <si>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</si>
  <si>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</si>
  <si>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</si>
  <si>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</si>
  <si>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</si>
  <si>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</si>
  <si>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</si>
  <si>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</si>
  <si>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</si>
  <si>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</si>
  <si>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</si>
  <si>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</si>
  <si>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</si>
  <si>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</si>
  <si>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</si>
  <si>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</si>
  <si>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</si>
  <si>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</si>
  <si>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</si>
  <si>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</si>
  <si>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</si>
  <si>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</si>
  <si>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</si>
  <si>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</si>
  <si>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</si>
  <si>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</si>
  <si>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</si>
  <si>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</si>
  <si>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</si>
  <si>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</si>
  <si>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</si>
  <si>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</si>
  <si>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</si>
  <si>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</si>
  <si>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</si>
  <si>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</si>
  <si>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</si>
  <si>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</si>
  <si>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</si>
  <si>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</si>
  <si>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</si>
  <si>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</si>
  <si>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</si>
  <si>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</si>
  <si>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</si>
  <si>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</si>
  <si>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</si>
  <si>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</si>
  <si>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</si>
  <si>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</si>
  <si>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</si>
  <si>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</si>
  <si>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</si>
  <si>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</si>
  <si>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</si>
  <si>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</si>
  <si>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</si>
  <si>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</si>
  <si>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</si>
  <si>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</si>
  <si>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</si>
  <si>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</si>
  <si>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</si>
  <si>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</si>
  <si>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</si>
  <si>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</si>
  <si>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</si>
  <si>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</si>
  <si>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</si>
  <si>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</si>
  <si>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</si>
  <si>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</si>
  <si>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</si>
  <si>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</si>
  <si>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</si>
  <si>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</si>
  <si>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</si>
  <si>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</si>
  <si>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</si>
  <si>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</si>
  <si>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</si>
  <si>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</si>
  <si>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</si>
  <si>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</si>
  <si>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</si>
  <si>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</si>
  <si>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</si>
  <si>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</si>
  <si>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</si>
  <si>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</si>
  <si>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</si>
  <si>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</si>
  <si>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</si>
  <si>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</si>
  <si>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</si>
  <si>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</si>
  <si>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</si>
  <si>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</si>
  <si>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</si>
  <si>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</si>
  <si>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</si>
  <si>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</si>
  <si>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</si>
  <si>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</si>
  <si>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</si>
  <si>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</si>
  <si>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</si>
  <si>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</si>
  <si>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</si>
  <si>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</si>
  <si>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</si>
  <si>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</si>
  <si>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</si>
  <si>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</si>
  <si>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</si>
  <si>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</si>
  <si>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</si>
  <si>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</si>
  <si>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</si>
  <si>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</si>
  <si>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</si>
  <si>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</si>
  <si>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</si>
  <si>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</si>
  <si>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</si>
  <si>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</si>
  <si>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</si>
  <si>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</si>
  <si>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</si>
  <si>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</si>
  <si>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</si>
  <si>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</si>
  <si>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</si>
  <si>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</si>
  <si>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</si>
  <si>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</si>
  <si>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</si>
  <si>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</si>
  <si>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</si>
  <si>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</si>
  <si>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</si>
  <si>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</si>
  <si>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</si>
  <si>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</si>
  <si>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</si>
  <si>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</si>
  <si>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</si>
  <si>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</si>
  <si>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</si>
  <si>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</si>
  <si>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</si>
  <si>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</si>
  <si>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</si>
  <si>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</si>
  <si>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</si>
  <si>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</si>
  <si>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</si>
  <si>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</si>
  <si>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</si>
  <si>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</si>
  <si>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</si>
  <si>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</si>
  <si>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</si>
  <si>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</si>
  <si>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</si>
  <si>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</si>
  <si>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</si>
  <si>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</si>
  <si>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</si>
  <si>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</si>
  <si>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</si>
  <si>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</si>
  <si>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</si>
  <si>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</si>
  <si>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</si>
  <si>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</si>
  <si>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</si>
  <si>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</si>
  <si>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</si>
  <si>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</si>
  <si>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</si>
  <si>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</si>
  <si>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</si>
  <si>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</si>
  <si>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</si>
  <si>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</si>
  <si>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</si>
  <si>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</si>
  <si>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</si>
  <si>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</si>
  <si>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</si>
  <si>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</si>
  <si>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</si>
  <si>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</si>
  <si>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</si>
  <si>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</si>
  <si>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</si>
  <si>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</si>
  <si>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</si>
  <si>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</si>
  <si>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</si>
  <si>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</si>
  <si>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</si>
  <si>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</si>
  <si>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</si>
  <si>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</si>
  <si>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</si>
  <si>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</si>
  <si>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</si>
  <si>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</si>
  <si>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</si>
  <si>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</si>
  <si>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</si>
  <si>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</si>
  <si>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</si>
  <si>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</si>
  <si>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</si>
  <si>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</si>
  <si>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</si>
  <si>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</si>
  <si>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</si>
  <si>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</si>
  <si>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</si>
  <si>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</si>
  <si>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</si>
  <si>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</si>
  <si>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</si>
  <si>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</si>
  <si>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</si>
  <si>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</si>
  <si>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</si>
  <si>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</si>
  <si>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</si>
  <si>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</si>
  <si>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</si>
  <si>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</si>
  <si>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</si>
  <si>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</si>
  <si>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</si>
  <si>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</si>
  <si>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</si>
  <si>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</si>
  <si>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</si>
  <si>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</si>
  <si>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</si>
  <si>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</si>
  <si>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</si>
  <si>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</si>
  <si>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</si>
  <si>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</si>
  <si>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</si>
  <si>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</si>
  <si>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</si>
  <si>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</si>
  <si>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</si>
  <si>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</si>
  <si>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</si>
  <si>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</si>
  <si>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</si>
  <si>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</si>
  <si>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</si>
  <si>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</si>
  <si>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</si>
  <si>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</si>
  <si>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</si>
  <si>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</si>
  <si>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</si>
  <si>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</si>
  <si>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</si>
  <si>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</si>
  <si>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</si>
  <si>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</si>
  <si>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</si>
  <si>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</si>
  <si>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</si>
  <si>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</si>
  <si>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</si>
  <si>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</si>
  <si>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</si>
  <si>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</si>
  <si>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</si>
  <si>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</si>
  <si>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</si>
  <si>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</si>
  <si>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</si>
  <si>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</si>
  <si>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</si>
  <si>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</si>
  <si>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</si>
  <si>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</si>
  <si>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</si>
  <si>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</si>
  <si>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</si>
  <si>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</si>
  <si>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</si>
  <si>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</si>
  <si>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</si>
  <si>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</si>
  <si>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</si>
  <si>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</si>
  <si>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</si>
  <si>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</si>
  <si>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</si>
  <si>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</si>
  <si>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</si>
  <si>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</si>
  <si>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</si>
  <si>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</si>
  <si>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</si>
  <si>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</si>
  <si>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</si>
  <si>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</si>
  <si>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</si>
  <si>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</si>
  <si>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</si>
  <si>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</si>
  <si>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</si>
  <si>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</si>
  <si>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</si>
  <si>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</si>
  <si>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</si>
  <si>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</si>
  <si>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</si>
  <si>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</si>
  <si>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</si>
  <si>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</si>
  <si>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</si>
  <si>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</si>
  <si>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</si>
  <si>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</si>
  <si>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</si>
  <si>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</si>
  <si>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</si>
  <si>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</si>
  <si>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</si>
  <si>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</si>
  <si>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</si>
  <si>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</si>
  <si>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</si>
  <si>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</si>
  <si>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</si>
  <si>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</si>
  <si>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</si>
  <si>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</si>
  <si>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</si>
  <si>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</si>
  <si>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</si>
  <si>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</si>
  <si>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</si>
  <si>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</si>
  <si>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</si>
  <si>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</si>
  <si>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</si>
  <si>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</si>
  <si>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</si>
  <si>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</si>
  <si>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</si>
  <si>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</si>
  <si>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</si>
  <si>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</si>
  <si>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</si>
  <si>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</si>
  <si>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</si>
  <si>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</si>
  <si>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</si>
  <si>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</si>
  <si>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</si>
  <si>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</si>
  <si>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</si>
  <si>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</si>
  <si>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</si>
  <si>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</si>
  <si>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</si>
  <si>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</si>
  <si>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</si>
  <si>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</si>
  <si>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</si>
  <si>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</si>
  <si>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</si>
  <si>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</si>
  <si>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</si>
  <si>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</si>
  <si>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</si>
  <si>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</si>
  <si>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</si>
  <si>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</si>
  <si>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</si>
  <si>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</si>
  <si>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</si>
  <si>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</si>
  <si>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</si>
  <si>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</si>
  <si>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</si>
  <si>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</si>
  <si>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</si>
  <si>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</si>
  <si>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</si>
  <si>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</si>
  <si>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</si>
  <si>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</si>
  <si>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</si>
  <si>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</si>
  <si>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</si>
  <si>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</si>
  <si>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</si>
  <si>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</si>
  <si>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</si>
  <si>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</si>
  <si>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</si>
  <si>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</si>
  <si>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</si>
  <si>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</si>
  <si>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</si>
  <si>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</si>
  <si>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</si>
  <si>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</si>
  <si>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</si>
  <si>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</si>
  <si>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</si>
  <si>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</si>
  <si>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</si>
  <si>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</si>
  <si>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</si>
  <si>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</si>
  <si>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</si>
  <si>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</si>
  <si>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</si>
  <si>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</si>
  <si>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</si>
  <si>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</si>
  <si>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</si>
  <si>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</si>
  <si>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</si>
  <si>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</si>
  <si>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</si>
  <si>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</si>
  <si>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</si>
  <si>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</si>
  <si>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</si>
  <si>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</si>
  <si>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</si>
  <si>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</si>
  <si>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</si>
  <si>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</si>
  <si>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</si>
  <si>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</si>
  <si>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</si>
  <si>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</si>
  <si>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</si>
  <si>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</si>
  <si>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</si>
  <si>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</si>
  <si>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</si>
  <si>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</si>
  <si>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</si>
  <si>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</si>
  <si>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</si>
  <si>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</si>
  <si>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</si>
  <si>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</si>
  <si>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</si>
  <si>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</si>
  <si>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</si>
  <si>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</si>
  <si>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</si>
  <si>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</si>
  <si>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</si>
  <si>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</si>
  <si>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</si>
  <si>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</si>
  <si>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</si>
  <si>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</si>
  <si>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</si>
  <si>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</si>
  <si>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</si>
  <si>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</si>
  <si>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</si>
  <si>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</si>
  <si>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</si>
  <si>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</si>
  <si>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</si>
  <si>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</si>
  <si>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</si>
  <si>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</si>
  <si>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</si>
  <si>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</si>
  <si>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</si>
  <si>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</si>
  <si>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</si>
  <si>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</si>
  <si>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</si>
  <si>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</si>
  <si>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</si>
  <si>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</si>
  <si>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</si>
  <si>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</si>
  <si>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</si>
  <si>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</si>
  <si>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</si>
  <si>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</si>
  <si>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</si>
  <si>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</si>
  <si>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</si>
  <si>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</si>
  <si>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</si>
  <si>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</si>
  <si>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</si>
  <si>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</si>
  <si>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</si>
  <si>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</si>
  <si>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</si>
  <si>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</si>
  <si>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</si>
  <si>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</si>
  <si>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</si>
  <si>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</si>
  <si>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</si>
  <si>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</si>
  <si>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</si>
  <si>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</si>
  <si>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</si>
  <si>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</si>
  <si>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</si>
  <si>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</si>
  <si>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</si>
  <si>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</si>
  <si>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</si>
  <si>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</si>
  <si>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</si>
  <si>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</si>
  <si>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</si>
  <si>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</si>
  <si>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</si>
  <si>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</si>
  <si>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</si>
  <si>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</si>
  <si>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</si>
  <si>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</si>
  <si>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</si>
  <si>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</si>
  <si>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</si>
  <si>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</si>
  <si>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</si>
  <si>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</si>
  <si>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</si>
  <si>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</si>
  <si>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</si>
  <si>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</si>
  <si>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</si>
  <si>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</si>
  <si>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</si>
  <si>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</si>
  <si>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</si>
  <si>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</si>
  <si>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</si>
  <si>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</si>
  <si>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</si>
  <si>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</si>
  <si>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</si>
  <si>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</si>
  <si>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</si>
  <si>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</si>
  <si>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</si>
  <si>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</si>
  <si>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</si>
  <si>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</si>
  <si>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</si>
  <si>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</si>
  <si>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</si>
  <si>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</si>
  <si>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</si>
  <si>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</si>
  <si>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</si>
  <si>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</si>
  <si>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</si>
  <si>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</si>
  <si>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</si>
  <si>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</si>
  <si>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</si>
  <si>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</si>
  <si>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</si>
  <si>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</si>
  <si>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</si>
  <si>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</si>
  <si>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</si>
  <si>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</si>
  <si>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</si>
  <si>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</si>
  <si>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</si>
  <si>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</si>
  <si>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</si>
  <si>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</si>
  <si>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</si>
  <si>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</si>
  <si>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</si>
  <si>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</si>
  <si>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</si>
  <si>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</si>
  <si>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</si>
  <si>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</si>
  <si>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</si>
  <si>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</si>
  <si>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</si>
  <si>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</si>
  <si>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</si>
  <si>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</si>
  <si>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</si>
  <si>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</si>
  <si>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</si>
  <si>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</si>
  <si>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</si>
  <si>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</si>
  <si>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</si>
  <si>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</si>
  <si>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</si>
  <si>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</si>
  <si>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</si>
  <si>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</si>
  <si>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</si>
  <si>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</si>
  <si>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</si>
  <si>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</si>
  <si>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</si>
  <si>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</si>
  <si>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</si>
  <si>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</si>
  <si>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</si>
  <si>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</si>
  <si>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</si>
  <si>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</si>
  <si>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</si>
  <si>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</si>
  <si>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</si>
  <si>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</si>
  <si>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</si>
  <si>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</si>
  <si>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</si>
  <si>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</si>
  <si>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</si>
  <si>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</si>
  <si>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</si>
  <si>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</si>
  <si>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</si>
  <si>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</si>
  <si>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</si>
  <si>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</si>
  <si>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</si>
  <si>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</si>
  <si>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</si>
  <si>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</si>
  <si>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</si>
  <si>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</si>
  <si>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</si>
  <si>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</si>
  <si>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</si>
  <si>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</si>
  <si>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</si>
  <si>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</si>
  <si>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</si>
  <si>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</si>
  <si>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</si>
  <si>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</si>
  <si>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</si>
  <si>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</si>
  <si>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</si>
  <si>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</si>
  <si>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</si>
  <si>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</si>
  <si>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</si>
  <si>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</si>
  <si>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</si>
  <si>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</si>
  <si>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</si>
  <si>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</si>
  <si>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</si>
  <si>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</si>
  <si>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</si>
  <si>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</si>
  <si>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</si>
  <si>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</si>
  <si>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</si>
  <si>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</si>
  <si>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</si>
  <si>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</si>
  <si>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</si>
  <si>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</si>
  <si>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</si>
  <si>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</si>
  <si>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</si>
  <si>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</si>
  <si>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</si>
  <si>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</si>
  <si>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</si>
  <si>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</si>
  <si>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</si>
  <si>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</si>
  <si>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</si>
  <si>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</si>
  <si>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</si>
  <si>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</si>
  <si>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</si>
  <si>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</si>
  <si>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</si>
  <si>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</si>
  <si>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</si>
  <si>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</si>
  <si>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</si>
  <si>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</si>
  <si>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</si>
  <si>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</si>
  <si>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</si>
  <si>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</si>
  <si>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</si>
  <si>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</si>
  <si>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</si>
  <si>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</si>
  <si>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</si>
  <si>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</si>
  <si>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</si>
  <si>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</si>
  <si>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</si>
  <si>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</si>
  <si>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</si>
  <si>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</si>
  <si>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</si>
  <si>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</si>
  <si>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</si>
  <si>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</si>
  <si>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</si>
  <si>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</si>
  <si>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</si>
  <si>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</si>
  <si>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</si>
  <si>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</si>
  <si>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</si>
  <si>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</si>
  <si>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</si>
  <si>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</si>
  <si>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</si>
  <si>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</si>
  <si>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</si>
  <si>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</si>
  <si>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</si>
  <si>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</si>
  <si>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</si>
  <si>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</si>
  <si>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</si>
  <si>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</si>
  <si>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</si>
  <si>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</si>
  <si>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</si>
  <si>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</si>
  <si>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</si>
  <si>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</si>
  <si>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</si>
  <si>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</si>
  <si>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</si>
  <si>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</si>
  <si>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</si>
  <si>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</si>
  <si>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</si>
  <si>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</si>
  <si>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</si>
  <si>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</si>
  <si>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</si>
  <si>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</si>
  <si>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</si>
  <si>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</si>
  <si>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</si>
  <si>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</si>
  <si>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</si>
  <si>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</si>
  <si>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</si>
  <si>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</si>
  <si>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</si>
  <si>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</si>
  <si>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</si>
  <si>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</si>
  <si>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</si>
  <si>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</si>
  <si>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</si>
  <si>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</si>
  <si>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</si>
  <si>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</si>
  <si>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</si>
  <si>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</si>
  <si>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</si>
  <si>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</si>
  <si>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</si>
  <si>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</si>
  <si>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</si>
  <si>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</si>
  <si>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</si>
  <si>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</si>
  <si>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</si>
  <si>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</si>
  <si>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</si>
  <si>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</si>
  <si>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</si>
  <si>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</si>
  <si>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</si>
  <si>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</si>
  <si>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</si>
  <si>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</si>
  <si>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</si>
  <si>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</si>
  <si>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</si>
  <si>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</si>
  <si>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</si>
  <si>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</si>
  <si>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</si>
  <si>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</si>
  <si>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</si>
  <si>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</si>
  <si>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</si>
  <si>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</si>
  <si>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</si>
  <si>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</si>
  <si>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</si>
  <si>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</si>
  <si>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</si>
  <si>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</si>
  <si>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</si>
  <si>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</si>
  <si>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</si>
  <si>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</si>
  <si>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</si>
  <si>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</si>
  <si>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</si>
  <si>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</si>
  <si>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</si>
  <si>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</si>
  <si>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</si>
  <si>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</si>
  <si>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</si>
  <si>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</si>
  <si>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</si>
  <si>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</si>
  <si>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</si>
  <si>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</si>
  <si>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</si>
  <si>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</si>
  <si>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</si>
  <si>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</si>
  <si>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</si>
  <si>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</si>
  <si>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</si>
  <si>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</si>
  <si>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</si>
  <si>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</si>
  <si>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</si>
  <si>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</si>
  <si>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</si>
  <si>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</si>
  <si>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</si>
  <si>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</si>
  <si>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</si>
  <si>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</si>
  <si>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</si>
  <si>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</si>
  <si>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</si>
  <si>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</si>
  <si>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</si>
  <si>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</si>
  <si>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</si>
  <si>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</si>
  <si>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</si>
  <si>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</si>
  <si>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</si>
  <si>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</si>
  <si>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</si>
  <si>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</si>
  <si>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</si>
  <si>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</si>
  <si>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</si>
  <si>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</si>
  <si>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</si>
  <si>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</si>
  <si>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</si>
  <si>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</si>
  <si>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</si>
  <si>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</si>
  <si>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</si>
  <si>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</si>
  <si>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</si>
  <si>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</si>
  <si>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</si>
  <si>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</si>
  <si>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</si>
  <si>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</si>
  <si>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</si>
  <si>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</si>
  <si>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</si>
  <si>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</si>
  <si>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</si>
  <si>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</si>
  <si>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</si>
  <si>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</si>
  <si>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</si>
  <si>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</si>
  <si>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</si>
  <si>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</si>
  <si>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</si>
  <si>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</si>
  <si>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</si>
  <si>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</si>
  <si>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</si>
  <si>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</si>
  <si>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</si>
  <si>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</si>
  <si>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</si>
  <si>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</si>
  <si>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</si>
  <si>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</si>
  <si>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</si>
  <si>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</si>
  <si>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</si>
  <si>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</si>
  <si>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</si>
  <si>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</si>
  <si>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</si>
  <si>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</si>
  <si>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</si>
  <si>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</si>
  <si>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</si>
  <si>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</si>
  <si>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</si>
  <si>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</si>
  <si>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</si>
  <si>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</si>
  <si>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</si>
  <si>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</si>
  <si>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</si>
  <si>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</si>
  <si>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</si>
  <si>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</si>
  <si>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</si>
  <si>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</si>
  <si>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</si>
  <si>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</si>
  <si>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</si>
  <si>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</si>
  <si>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</si>
  <si>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</si>
  <si>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</si>
  <si>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</si>
  <si>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</si>
  <si>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</si>
  <si>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</si>
  <si>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</si>
  <si>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</si>
  <si>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</si>
  <si>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</si>
  <si>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</si>
  <si>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</si>
  <si>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</si>
  <si>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</si>
  <si>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</si>
  <si>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</si>
  <si>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</si>
  <si>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</si>
  <si>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</si>
  <si>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</si>
  <si>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</si>
  <si>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</si>
  <si>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</si>
  <si>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</si>
  <si>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</si>
  <si>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</si>
  <si>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</si>
  <si>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</si>
  <si>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</si>
  <si>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</si>
  <si>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</si>
  <si>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</si>
  <si>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</si>
  <si>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</si>
  <si>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</si>
  <si>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</si>
  <si>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</si>
  <si>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</si>
  <si>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</si>
  <si>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</si>
  <si>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</si>
  <si>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</si>
  <si>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</si>
  <si>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</si>
  <si>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</si>
  <si>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</si>
  <si>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</si>
  <si>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</si>
  <si>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</si>
  <si>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</si>
  <si>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</si>
  <si>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</si>
  <si>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</si>
  <si>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</si>
  <si>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</si>
  <si>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</si>
  <si>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</si>
  <si>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</si>
  <si>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</si>
  <si>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</si>
  <si>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</si>
  <si>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</si>
  <si>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</si>
  <si>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</si>
  <si>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</si>
  <si>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</si>
  <si>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</si>
  <si>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</si>
  <si>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</si>
  <si>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</si>
  <si>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</si>
  <si>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</si>
  <si>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</si>
  <si>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</si>
  <si>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</si>
  <si>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</si>
  <si>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</si>
  <si>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</si>
  <si>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</si>
  <si>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</si>
  <si>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</si>
  <si>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</si>
  <si>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</si>
  <si>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</si>
  <si>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</si>
  <si>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</si>
  <si>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</si>
  <si>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</si>
  <si>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</si>
  <si>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</si>
  <si>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</si>
  <si>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</si>
  <si>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</si>
  <si>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</si>
  <si>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</si>
  <si>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</si>
  <si>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</si>
  <si>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</si>
  <si>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</si>
  <si>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</si>
  <si>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</si>
  <si>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</si>
  <si>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</si>
  <si>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</si>
  <si>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</si>
  <si>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</si>
  <si>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</si>
  <si>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</si>
  <si>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</si>
  <si>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</si>
  <si>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</si>
  <si>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</si>
  <si>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</si>
  <si>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</si>
  <si>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</si>
  <si>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</si>
  <si>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</si>
  <si>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</si>
  <si>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</si>
  <si>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</si>
  <si>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</si>
  <si>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</si>
  <si>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</si>
  <si>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</si>
  <si>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</si>
  <si>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</si>
  <si>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</si>
  <si>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</si>
  <si>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</si>
  <si>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</si>
  <si>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</si>
  <si>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</si>
  <si>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</si>
  <si>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</si>
  <si>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</si>
  <si>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</si>
  <si>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</si>
  <si>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</si>
  <si>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</si>
  <si>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</si>
  <si>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</si>
  <si>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</si>
  <si>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</si>
  <si>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</si>
  <si>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</si>
  <si>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</si>
  <si>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</si>
  <si>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</si>
  <si>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</si>
  <si>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</si>
  <si>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</si>
  <si>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</si>
  <si>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</si>
  <si>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</si>
  <si>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</si>
  <si>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</si>
  <si>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</si>
  <si>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</si>
  <si>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</si>
  <si>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</si>
  <si>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</si>
  <si>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</si>
  <si>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</si>
  <si>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</si>
  <si>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</si>
  <si>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</si>
  <si>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</si>
  <si>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</si>
  <si>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</si>
  <si>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</si>
  <si>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</si>
  <si>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</si>
  <si>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</si>
  <si>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</si>
  <si>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</si>
  <si>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</si>
  <si>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</si>
  <si>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</si>
  <si>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</si>
  <si>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</si>
  <si>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</si>
  <si>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</si>
  <si>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</si>
  <si>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</si>
  <si>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</si>
  <si>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</si>
  <si>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</si>
  <si>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</si>
  <si>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</si>
  <si>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</si>
  <si>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</si>
  <si>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</si>
  <si>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</si>
  <si>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</si>
  <si>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</si>
  <si>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</si>
  <si>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</si>
  <si>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</si>
  <si>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</si>
  <si>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</si>
  <si>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</si>
  <si>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</si>
  <si>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</si>
  <si>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</si>
  <si>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</si>
  <si>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</si>
  <si>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</si>
  <si>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</si>
  <si>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</si>
  <si>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</si>
  <si>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</si>
  <si>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</si>
  <si>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</si>
  <si>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</si>
  <si>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</si>
  <si>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</si>
  <si>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</si>
  <si>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</si>
  <si>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</si>
  <si>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</si>
  <si>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</si>
  <si>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</si>
  <si>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</si>
  <si>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</si>
  <si>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</si>
  <si>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</si>
  <si>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</si>
  <si>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</si>
  <si>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</si>
  <si>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</si>
  <si>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</si>
  <si>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</si>
  <si>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</si>
  <si>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</si>
  <si>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</si>
  <si>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</si>
  <si>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</si>
  <si>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</si>
  <si>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</si>
  <si>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</si>
  <si>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</si>
  <si>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</si>
  <si>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</si>
  <si>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</si>
  <si>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</si>
  <si>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</si>
  <si>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</si>
  <si>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</si>
  <si>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</si>
  <si>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</si>
  <si>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</si>
  <si>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</si>
  <si>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</si>
  <si>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</si>
  <si>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</si>
  <si>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</si>
  <si>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</si>
  <si>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</si>
  <si>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</si>
  <si>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</si>
  <si>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</si>
  <si>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</si>
  <si>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</si>
  <si>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</si>
  <si>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</si>
  <si>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</si>
  <si>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</si>
  <si>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</si>
  <si>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</si>
  <si>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</si>
  <si>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</si>
  <si>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</si>
  <si>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</si>
  <si>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</si>
  <si>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</si>
  <si>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</si>
  <si>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</si>
  <si>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</si>
  <si>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</si>
  <si>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</si>
  <si>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</si>
  <si>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</si>
  <si>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</si>
  <si>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</si>
  <si>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</si>
  <si>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</si>
  <si>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</si>
  <si>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</si>
  <si>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</si>
  <si>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</si>
  <si>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</si>
  <si>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</si>
  <si>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</si>
  <si>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</si>
  <si>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</si>
  <si>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</si>
  <si>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</si>
  <si>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</si>
  <si>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</si>
  <si>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</si>
  <si>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</si>
  <si>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</si>
  <si>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</si>
  <si>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</si>
  <si>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</si>
  <si>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</si>
  <si>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</si>
  <si>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</si>
  <si>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</si>
  <si>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</si>
  <si>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</si>
  <si>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</si>
  <si>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</si>
  <si>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</si>
  <si>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</si>
  <si>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</si>
  <si>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</si>
  <si>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</si>
  <si>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</si>
  <si>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</si>
  <si>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</si>
  <si>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</si>
  <si>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</si>
  <si>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</si>
  <si>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</si>
  <si>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</si>
  <si>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</si>
  <si>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</si>
  <si>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</si>
  <si>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</si>
  <si>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</si>
  <si>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</si>
  <si>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</si>
  <si>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</si>
  <si>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</si>
  <si>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</si>
  <si>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</si>
  <si>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</si>
  <si>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</si>
  <si>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</si>
  <si>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</si>
  <si>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</si>
  <si>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</si>
  <si>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</si>
  <si>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</si>
  <si>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</si>
  <si>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</si>
  <si>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</si>
  <si>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</si>
  <si>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</si>
  <si>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</si>
  <si>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</si>
  <si>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</si>
  <si>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</si>
  <si>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</si>
  <si>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</si>
  <si>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</si>
  <si>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</si>
  <si>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</si>
  <si>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</si>
  <si>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</si>
  <si>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</si>
  <si>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</si>
  <si>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</si>
  <si>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</si>
  <si>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</si>
  <si>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</si>
  <si>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</si>
  <si>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</si>
  <si>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</si>
  <si>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</si>
  <si>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</si>
  <si>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</si>
  <si>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</si>
  <si>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</si>
  <si>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</si>
  <si>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</si>
  <si>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</si>
  <si>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</si>
  <si>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</si>
  <si>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</si>
  <si>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</si>
  <si>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</si>
  <si>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</si>
  <si>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</si>
  <si>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</si>
  <si>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</si>
  <si>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</si>
  <si>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</si>
  <si>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</si>
  <si>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</si>
  <si>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</si>
  <si>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</si>
  <si>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</si>
  <si>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</si>
  <si>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</si>
  <si>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</si>
  <si>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</si>
  <si>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</si>
  <si>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</si>
  <si>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</si>
  <si>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</si>
  <si>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</si>
  <si>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</si>
  <si>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</si>
  <si>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</si>
  <si>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</si>
  <si>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</si>
  <si>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</si>
  <si>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</si>
  <si>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</si>
  <si>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</si>
  <si>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</si>
  <si>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</si>
  <si>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</si>
  <si>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</si>
  <si>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</si>
  <si>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</si>
  <si>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</si>
  <si>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</si>
  <si>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</si>
  <si>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</si>
  <si>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</si>
  <si>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</si>
  <si>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</si>
  <si>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</si>
  <si>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</si>
  <si>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</si>
  <si>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</si>
  <si>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</si>
  <si>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</si>
  <si>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</si>
  <si>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</si>
  <si>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</si>
  <si>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</si>
  <si>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</si>
  <si>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</si>
  <si>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</si>
  <si>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</si>
  <si>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</si>
  <si>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</si>
  <si>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</si>
  <si>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</si>
  <si>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</si>
  <si>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</si>
  <si>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</si>
  <si>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</si>
  <si>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</si>
  <si>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</si>
  <si>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</si>
  <si>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</si>
  <si>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</si>
  <si>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</si>
  <si>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</si>
  <si>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</si>
  <si>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</si>
  <si>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</si>
  <si>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</si>
  <si>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</si>
  <si>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</si>
  <si>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</si>
  <si>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</si>
  <si>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</si>
  <si>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</si>
  <si>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</si>
  <si>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</si>
  <si>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</si>
  <si>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</si>
  <si>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</si>
  <si>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</si>
  <si>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</si>
  <si>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</si>
  <si>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</si>
  <si>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</si>
  <si>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</si>
  <si>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</si>
  <si>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</si>
  <si>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</si>
  <si>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</si>
  <si>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</si>
  <si>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</si>
  <si>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</si>
  <si>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</si>
  <si>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</si>
  <si>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</si>
  <si>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</si>
  <si>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</si>
  <si>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</si>
  <si>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</si>
  <si>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</si>
  <si>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</si>
  <si>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</si>
  <si>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</si>
  <si>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</si>
  <si>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</si>
  <si>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</si>
  <si>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</si>
  <si>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</si>
  <si>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</si>
  <si>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</si>
  <si>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</si>
  <si>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</si>
  <si>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</si>
  <si>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</si>
  <si>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</si>
  <si>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</si>
  <si>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</si>
  <si>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</si>
  <si>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</si>
  <si>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</si>
  <si>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</si>
  <si>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</si>
  <si>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</si>
  <si>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</si>
  <si>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</si>
  <si>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</si>
  <si>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</si>
  <si>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</si>
  <si>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</si>
  <si>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</si>
  <si>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</si>
  <si>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</si>
  <si>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</si>
  <si>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</si>
  <si>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</si>
  <si>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</si>
  <si>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</si>
  <si>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</si>
  <si>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</si>
  <si>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</si>
  <si>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</si>
  <si>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</si>
  <si>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</si>
  <si>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</si>
  <si>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</si>
  <si>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</si>
  <si>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</si>
  <si>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</si>
  <si>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</si>
  <si>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</si>
  <si>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</si>
  <si>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</si>
  <si>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</si>
  <si>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</si>
  <si>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</si>
  <si>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</si>
  <si>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</si>
  <si>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</si>
  <si>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</si>
  <si>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</si>
  <si>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</si>
  <si>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</si>
  <si>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</si>
  <si>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</si>
  <si>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</si>
  <si>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</si>
  <si>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</si>
  <si>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</si>
  <si>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</si>
  <si>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</si>
  <si>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</si>
  <si>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</si>
  <si>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</si>
  <si>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</si>
  <si>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</si>
  <si>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</si>
  <si>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</si>
  <si>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</si>
  <si>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</si>
  <si>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</si>
  <si>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</si>
  <si>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</si>
  <si>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</si>
  <si>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</si>
  <si>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</si>
  <si>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</si>
  <si>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</si>
  <si>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</si>
  <si>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</si>
  <si>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</si>
  <si>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</si>
  <si>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</si>
  <si>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</si>
  <si>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</si>
  <si>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</si>
  <si>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</si>
  <si>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</si>
  <si>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</si>
  <si>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</si>
  <si>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</si>
  <si>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</si>
  <si>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</si>
  <si>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</si>
  <si>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</si>
  <si>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</si>
  <si>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</si>
  <si>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</si>
  <si>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</si>
  <si>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</si>
  <si>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</si>
  <si>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</si>
  <si>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</si>
  <si>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</si>
  <si>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</si>
  <si>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</si>
  <si>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</si>
  <si>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</si>
  <si>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</si>
  <si>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</si>
  <si>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</si>
  <si>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</si>
  <si>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</si>
  <si>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</si>
  <si>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</si>
  <si>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</si>
  <si>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</si>
  <si>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</si>
  <si>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</si>
  <si>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</si>
  <si>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</si>
  <si>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</si>
  <si>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</si>
  <si>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</si>
  <si>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</si>
  <si>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</si>
  <si>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</si>
  <si>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</si>
  <si>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</si>
  <si>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</si>
  <si>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</si>
  <si>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</si>
  <si>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</si>
  <si>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</si>
  <si>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</si>
  <si>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</si>
  <si>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</si>
  <si>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</si>
  <si>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</si>
  <si>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</si>
  <si>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</si>
  <si>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</si>
  <si>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</si>
  <si>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</si>
  <si>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</si>
  <si>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</si>
  <si>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</si>
  <si>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</si>
  <si>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</si>
  <si>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</si>
  <si>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</si>
  <si>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</si>
  <si>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</si>
  <si>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</si>
  <si>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</si>
  <si>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</si>
  <si>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</si>
  <si>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</si>
  <si>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</si>
  <si>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</si>
  <si>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</si>
  <si>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</si>
  <si>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</si>
  <si>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</si>
  <si>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</si>
  <si>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</si>
  <si>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</si>
  <si>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</si>
  <si>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</si>
  <si>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</si>
  <si>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</si>
  <si>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</si>
  <si>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</si>
  <si>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</si>
  <si>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</si>
  <si>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</si>
  <si>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</si>
  <si>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</si>
  <si>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</si>
  <si>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</si>
  <si>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</si>
  <si>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</si>
  <si>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</si>
  <si>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</si>
  <si>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</si>
  <si>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</si>
  <si>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</si>
  <si>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</si>
  <si>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</si>
  <si>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</si>
  <si>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</si>
  <si>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</si>
  <si>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</si>
  <si>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</si>
  <si>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</si>
  <si>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</si>
  <si>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</si>
  <si>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</si>
  <si>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</si>
  <si>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</si>
  <si>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</si>
  <si>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</si>
  <si>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</si>
  <si>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</si>
  <si>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</si>
  <si>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</si>
  <si>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</si>
  <si>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</si>
  <si>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</si>
  <si>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</si>
  <si>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</si>
  <si>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</si>
  <si>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</si>
  <si>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</si>
  <si>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</si>
  <si>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</si>
  <si>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</si>
  <si>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</si>
  <si>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</si>
  <si>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</si>
  <si>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</si>
  <si>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</si>
  <si>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</si>
  <si>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</si>
  <si>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</si>
  <si>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</si>
  <si>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</si>
  <si>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</si>
  <si>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</si>
  <si>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</si>
  <si>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</si>
  <si>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</si>
  <si>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</si>
  <si>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</si>
  <si>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</si>
  <si>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</si>
  <si>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</si>
  <si>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</si>
  <si>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</si>
  <si>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</si>
  <si>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</si>
  <si>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</si>
  <si>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</si>
  <si>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</si>
  <si>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</si>
  <si>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</si>
  <si>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</si>
  <si>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</si>
  <si>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</si>
  <si>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</si>
  <si>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</si>
  <si>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</si>
  <si>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</si>
  <si>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</si>
  <si>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</si>
  <si>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</si>
  <si>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</si>
  <si>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</si>
  <si>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</si>
  <si>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</si>
  <si>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</si>
  <si>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</si>
  <si>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</si>
  <si>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</si>
  <si>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</si>
  <si>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</si>
  <si>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</si>
  <si>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</si>
  <si>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</si>
  <si>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</si>
  <si>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</si>
  <si>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</si>
  <si>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</si>
  <si>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</si>
  <si>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</si>
  <si>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</si>
  <si>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</si>
  <si>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</si>
  <si>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</si>
  <si>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</si>
  <si>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</si>
  <si>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</si>
  <si>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</si>
  <si>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</si>
  <si>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</si>
  <si>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</si>
  <si>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</si>
  <si>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</si>
  <si>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</si>
  <si>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</si>
  <si>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</si>
  <si>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</si>
  <si>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</si>
  <si>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</si>
  <si>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</si>
  <si>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</si>
  <si>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</si>
  <si>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</si>
  <si>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</si>
  <si>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</si>
  <si>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</si>
  <si>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</si>
  <si>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</si>
  <si>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</si>
  <si>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</si>
  <si>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</si>
  <si>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</si>
  <si>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</si>
  <si>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</si>
  <si>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</si>
  <si>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</si>
  <si>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</si>
  <si>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</si>
  <si>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</si>
  <si>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</si>
  <si>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</si>
  <si>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</si>
  <si>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</si>
  <si>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</si>
  <si>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</si>
  <si>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</si>
  <si>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</si>
  <si>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</si>
  <si>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</si>
  <si>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</si>
  <si>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</si>
  <si>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</si>
  <si>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</si>
  <si>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</si>
  <si>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</si>
  <si>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</si>
  <si>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</si>
  <si>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</si>
  <si>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</si>
  <si>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</si>
  <si>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</si>
  <si>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</si>
  <si>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</si>
  <si>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</si>
  <si>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</si>
  <si>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</si>
  <si>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</si>
  <si>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</si>
  <si>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</si>
  <si>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</si>
  <si>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</si>
  <si>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</si>
  <si>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</si>
  <si>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</si>
  <si>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</si>
  <si>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</si>
  <si>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</si>
  <si>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</si>
  <si>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</si>
  <si>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</si>
  <si>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</si>
  <si>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</si>
  <si>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</si>
  <si>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</si>
  <si>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</si>
  <si>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</si>
  <si>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</si>
  <si>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</si>
  <si>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</si>
  <si>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</si>
  <si>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</si>
  <si>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</si>
  <si>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</si>
  <si>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</si>
  <si>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</si>
  <si>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</si>
  <si>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</si>
  <si>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</si>
  <si>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</si>
  <si>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</si>
  <si>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</si>
  <si>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</si>
  <si>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</si>
  <si>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</si>
  <si>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</si>
  <si>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</si>
  <si>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</si>
  <si>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</si>
  <si>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</si>
  <si>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</si>
  <si>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</si>
  <si>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</si>
  <si>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</si>
  <si>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</si>
  <si>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</si>
  <si>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</si>
  <si>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</si>
  <si>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</si>
  <si>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</si>
  <si>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</si>
  <si>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</si>
  <si>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</si>
  <si>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</si>
  <si>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</si>
  <si>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</si>
  <si>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</si>
  <si>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</si>
  <si>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</si>
  <si>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</si>
  <si>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</si>
  <si>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</si>
  <si>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</si>
  <si>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</si>
  <si>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</si>
  <si>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</si>
  <si>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</si>
  <si>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</si>
  <si>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</si>
  <si>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</si>
  <si>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</si>
  <si>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</si>
  <si>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</si>
  <si>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</si>
  <si>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</si>
  <si>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</si>
  <si>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</si>
  <si>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</si>
  <si>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</si>
  <si>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</si>
  <si>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</si>
  <si>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</si>
  <si>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</si>
  <si>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</si>
  <si>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</si>
  <si>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</si>
  <si>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</si>
  <si>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</si>
  <si>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</si>
  <si>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</si>
  <si>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</si>
  <si>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</si>
  <si>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</si>
  <si>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</si>
  <si>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</si>
  <si>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</si>
  <si>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</si>
  <si>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</si>
  <si>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</si>
  <si>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</si>
  <si>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</si>
  <si>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</si>
  <si>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</si>
  <si>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</si>
  <si>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</si>
  <si>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</si>
  <si>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</si>
  <si>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</si>
  <si>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</si>
  <si>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</si>
  <si>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</si>
  <si>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</si>
  <si>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</si>
  <si>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</si>
  <si>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</si>
  <si>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</si>
  <si>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</si>
  <si>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</si>
  <si>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</si>
  <si>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</si>
  <si>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</si>
  <si>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</si>
  <si>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</si>
  <si>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</si>
  <si>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</si>
  <si>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</si>
  <si>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</si>
  <si>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</si>
  <si>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</si>
  <si>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</si>
  <si>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</si>
  <si>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</si>
  <si>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</si>
  <si>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</si>
  <si>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</si>
  <si>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</si>
  <si>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</si>
  <si>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</si>
  <si>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</si>
  <si>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</si>
  <si>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</si>
  <si>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</si>
  <si>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</si>
  <si>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</si>
  <si>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</si>
  <si>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</si>
  <si>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</si>
  <si>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</si>
  <si>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</si>
  <si>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</si>
  <si>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</si>
  <si>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</si>
  <si>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</si>
  <si>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</si>
  <si>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</si>
  <si>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</si>
  <si>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</si>
  <si>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</si>
  <si>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</si>
  <si>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</si>
  <si>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</si>
  <si>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</si>
  <si>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</si>
  <si>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</si>
  <si>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</si>
  <si>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</si>
  <si>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</si>
  <si>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</si>
  <si>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</si>
  <si>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</si>
  <si>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</si>
  <si>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</si>
  <si>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</si>
  <si>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</si>
  <si>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</si>
  <si>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</si>
  <si>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</si>
  <si>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</si>
  <si>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</si>
  <si>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</si>
  <si>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</si>
  <si>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</si>
  <si>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</si>
  <si>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</si>
  <si>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</si>
  <si>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</si>
  <si>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</si>
  <si>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</si>
  <si>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</si>
  <si>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</si>
  <si>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</si>
  <si>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</si>
  <si>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</si>
  <si>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</si>
  <si>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</si>
  <si>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</si>
  <si>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</si>
  <si>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</si>
  <si>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</si>
  <si>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</si>
  <si>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</si>
  <si>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</si>
  <si>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</si>
  <si>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</si>
  <si>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</si>
  <si>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</si>
  <si>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</si>
  <si>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</si>
  <si>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</si>
  <si>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</si>
  <si>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</si>
  <si>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</si>
  <si>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</si>
  <si>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</si>
  <si>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</si>
  <si>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</si>
  <si>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</si>
  <si>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</si>
  <si>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</si>
  <si>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</si>
  <si>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</si>
  <si>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</si>
  <si>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</si>
  <si>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</si>
  <si>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</si>
  <si>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</si>
  <si>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</si>
  <si>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</si>
  <si>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</si>
  <si>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</si>
  <si>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</si>
  <si>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</si>
  <si>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</si>
  <si>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</si>
  <si>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</si>
  <si>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</si>
  <si>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</si>
  <si>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</si>
  <si>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</si>
  <si>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</si>
  <si>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</si>
  <si>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</si>
  <si>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</si>
  <si>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</si>
  <si>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</si>
  <si>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</si>
  <si>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</si>
  <si>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</si>
  <si>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</si>
  <si>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</si>
  <si>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</si>
  <si>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</si>
  <si>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</si>
  <si>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</si>
  <si>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</si>
  <si>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</si>
  <si>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</si>
  <si>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</si>
  <si>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</si>
  <si>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</si>
  <si>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</si>
  <si>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</si>
  <si>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</si>
  <si>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</si>
  <si>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</si>
  <si>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</si>
  <si>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</si>
  <si>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</si>
  <si>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</si>
  <si>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</si>
  <si>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</si>
  <si>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</si>
  <si>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</si>
  <si>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</si>
  <si>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</si>
  <si>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</si>
  <si>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</si>
  <si>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</si>
  <si>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</si>
  <si>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</si>
  <si>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</si>
  <si>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</si>
  <si>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</si>
  <si>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</si>
  <si>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</si>
  <si>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</si>
  <si>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</si>
  <si>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</si>
  <si>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</si>
  <si>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</si>
  <si>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</si>
  <si>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</si>
  <si>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</si>
  <si>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</si>
  <si>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</si>
  <si>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</si>
  <si>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</si>
  <si>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</si>
  <si>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</si>
  <si>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</si>
  <si>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</si>
  <si>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</si>
  <si>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</si>
  <si>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</si>
  <si>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</si>
  <si>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</si>
  <si>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</si>
  <si>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</si>
  <si>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</si>
  <si>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</si>
  <si>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</si>
  <si>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</si>
  <si>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</si>
  <si>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</si>
  <si>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</si>
  <si>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</si>
  <si>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</si>
  <si>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</si>
  <si>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</si>
  <si>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</si>
  <si>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</si>
  <si>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</si>
  <si>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</si>
  <si>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</si>
  <si>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</si>
  <si>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</si>
  <si>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</si>
  <si>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</si>
  <si>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</si>
  <si>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</si>
  <si>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</si>
  <si>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</si>
  <si>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</si>
  <si>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</si>
  <si>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</si>
  <si>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</si>
  <si>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</si>
  <si>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</si>
  <si>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</si>
  <si>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</si>
  <si>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</si>
  <si>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</si>
  <si>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</si>
  <si>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</si>
  <si>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</si>
  <si>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</si>
  <si>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</si>
  <si>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</si>
  <si>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</si>
  <si>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</si>
  <si>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</si>
  <si>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</si>
  <si>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</si>
  <si>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</si>
  <si>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</si>
  <si>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</si>
  <si>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</si>
  <si>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</si>
  <si>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</si>
  <si>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</si>
  <si>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</si>
  <si>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</si>
  <si>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</si>
  <si>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</si>
  <si>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</si>
  <si>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</si>
  <si>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</si>
  <si>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</si>
  <si>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</si>
  <si>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</si>
  <si>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</si>
  <si>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</si>
  <si>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</si>
  <si>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</si>
  <si>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</si>
  <si>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</si>
  <si>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</si>
  <si>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</si>
  <si>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</si>
  <si>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</si>
  <si>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</si>
  <si>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</si>
  <si>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</si>
  <si>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</si>
  <si>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</si>
  <si>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</si>
  <si>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</si>
  <si>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</si>
  <si>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</si>
  <si>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</si>
  <si>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</si>
  <si>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</si>
  <si>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</si>
  <si>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</si>
  <si>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</si>
  <si>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</si>
  <si>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</si>
  <si>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</si>
  <si>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</si>
  <si>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</si>
  <si>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</si>
  <si>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</si>
  <si>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</si>
  <si>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</si>
  <si>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</si>
  <si>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</si>
  <si>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</si>
  <si>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</si>
  <si>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</si>
  <si>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</si>
  <si>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</si>
  <si>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</si>
  <si>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</si>
  <si>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</si>
  <si>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</si>
  <si>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</si>
  <si>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</si>
  <si>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</si>
  <si>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</si>
  <si>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</si>
  <si>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</si>
  <si>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</si>
  <si>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</si>
  <si>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</si>
  <si>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</si>
  <si>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</si>
  <si>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</si>
  <si>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</si>
  <si>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</si>
  <si>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</si>
  <si>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</si>
  <si>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</si>
  <si>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</si>
  <si>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</si>
  <si>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</si>
  <si>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</si>
  <si>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</si>
  <si>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</si>
  <si>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</si>
  <si>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</si>
  <si>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</si>
  <si>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</si>
  <si>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</si>
  <si>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</si>
  <si>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</si>
  <si>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</si>
  <si>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</si>
  <si>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</si>
  <si>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</si>
  <si>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</si>
  <si>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</si>
  <si>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</si>
  <si>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</si>
  <si>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</si>
  <si>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</si>
  <si>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</si>
  <si>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</si>
  <si>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</si>
  <si>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</si>
  <si>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</si>
  <si>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</si>
  <si>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</si>
  <si>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</si>
  <si>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</si>
  <si>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</si>
  <si>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</si>
  <si>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</si>
  <si>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</si>
  <si>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</si>
  <si>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</si>
  <si>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</si>
  <si>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</si>
  <si>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</si>
  <si>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</si>
  <si>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</si>
  <si>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</si>
  <si>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</si>
  <si>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</si>
  <si>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</si>
  <si>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</si>
  <si>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</si>
  <si>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</si>
  <si>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</si>
  <si>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</si>
  <si>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</si>
  <si>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</si>
  <si>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</si>
  <si>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</si>
  <si>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</si>
  <si>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</si>
  <si>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</si>
  <si>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</si>
  <si>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</si>
  <si>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</si>
  <si>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</si>
  <si>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</si>
  <si>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</si>
  <si>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</si>
  <si>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</si>
  <si>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</si>
  <si>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</si>
  <si>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</si>
  <si>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</si>
  <si>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</si>
  <si>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</si>
  <si>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</si>
  <si>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</si>
  <si>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</si>
  <si>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</si>
  <si>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</si>
  <si>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</si>
  <si>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</si>
  <si>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</si>
  <si>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</si>
  <si>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</si>
  <si>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</si>
  <si>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</si>
  <si>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</si>
  <si>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</si>
  <si>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</si>
  <si>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</si>
  <si>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</si>
  <si>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</si>
  <si>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</si>
  <si>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</si>
  <si>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</si>
  <si>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</si>
  <si>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</si>
  <si>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</si>
  <si>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</si>
  <si>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</si>
  <si>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</si>
  <si>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</si>
  <si>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</si>
  <si>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</si>
  <si>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</si>
  <si>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</si>
  <si>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</si>
  <si>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</si>
  <si>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</si>
  <si>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</si>
  <si>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</si>
  <si>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</si>
  <si>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</si>
  <si>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</si>
  <si>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</si>
  <si>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</si>
  <si>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</si>
  <si>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</si>
  <si>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</si>
  <si>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</si>
  <si>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</si>
  <si>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</si>
  <si>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</si>
  <si>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</si>
  <si>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</si>
  <si>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</si>
  <si>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</si>
  <si>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</si>
  <si>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</si>
  <si>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</si>
  <si>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</si>
  <si>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</si>
  <si>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</si>
  <si>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</si>
  <si>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</si>
  <si>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</si>
  <si>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</si>
  <si>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</si>
  <si>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</si>
  <si>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</si>
  <si>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</si>
  <si>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</si>
  <si>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</si>
  <si>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</si>
  <si>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</si>
  <si>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</si>
  <si>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</si>
  <si>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</si>
  <si>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</si>
  <si>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</si>
  <si>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</si>
  <si>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</si>
  <si>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</si>
  <si>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</si>
  <si>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</si>
  <si>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</si>
  <si>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</si>
  <si>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</si>
  <si>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</si>
  <si>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</si>
  <si>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</si>
  <si>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</si>
  <si>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</si>
  <si>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</si>
  <si>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</si>
  <si>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</si>
  <si>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</si>
  <si>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</si>
  <si>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</si>
  <si>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</si>
  <si>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</si>
  <si>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</si>
  <si>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</si>
  <si>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</si>
  <si>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</si>
  <si>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</si>
  <si>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</si>
  <si>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</si>
  <si>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</si>
  <si>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</si>
  <si>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</si>
  <si>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</si>
  <si>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</si>
  <si>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</si>
  <si>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</si>
  <si>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</si>
  <si>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</si>
  <si>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</si>
  <si>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</si>
  <si>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</si>
  <si>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</si>
  <si>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</si>
  <si>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</si>
  <si>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</si>
  <si>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</si>
  <si>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</si>
  <si>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</si>
  <si>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</si>
  <si>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</si>
  <si>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</si>
  <si>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</si>
  <si>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</si>
  <si>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</si>
  <si>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</si>
  <si>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</si>
  <si>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</si>
  <si>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</si>
  <si>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</si>
  <si>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</si>
  <si>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</si>
  <si>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</si>
  <si>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</si>
  <si>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</si>
  <si>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</si>
  <si>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</si>
  <si>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</si>
  <si>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</si>
  <si>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</si>
  <si>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</si>
  <si>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</si>
  <si>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</si>
  <si>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</si>
  <si>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</si>
  <si>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</si>
  <si>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</si>
  <si>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</si>
  <si>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</si>
  <si>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</si>
  <si>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</si>
  <si>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</si>
  <si>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</si>
  <si>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</si>
  <si>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</si>
  <si>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</si>
  <si>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</si>
  <si>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</si>
  <si>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</si>
  <si>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</si>
  <si>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</si>
  <si>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</si>
  <si>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</si>
  <si>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</si>
  <si>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</si>
  <si>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</si>
  <si>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</si>
  <si>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</si>
  <si>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</si>
  <si>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</si>
  <si>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</si>
  <si>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</si>
  <si>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</si>
  <si>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</si>
  <si>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</si>
  <si>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</si>
  <si>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</si>
  <si>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</si>
  <si>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</si>
  <si>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</si>
  <si>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</si>
  <si>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</si>
  <si>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</si>
  <si>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</si>
  <si>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</si>
  <si>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</si>
  <si>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</si>
  <si>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</si>
  <si>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</si>
  <si>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</si>
  <si>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</si>
  <si>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</si>
  <si>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</si>
  <si>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</si>
  <si>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</si>
  <si>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</si>
  <si>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</si>
  <si>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</si>
  <si>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</si>
  <si>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</si>
  <si>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</si>
  <si>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</si>
  <si>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</si>
  <si>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</si>
  <si>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</si>
  <si>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</si>
  <si>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</si>
  <si>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</si>
  <si>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</si>
  <si>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</si>
  <si>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</si>
  <si>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</si>
  <si>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</si>
  <si>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</si>
  <si>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</si>
  <si>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</si>
  <si>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</si>
  <si>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</si>
  <si>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</si>
  <si>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</si>
  <si>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</si>
  <si>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</si>
  <si>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</si>
  <si>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</si>
  <si>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</si>
  <si>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</si>
  <si>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</si>
  <si>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</si>
  <si>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</si>
  <si>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</si>
  <si>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</si>
  <si>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</si>
  <si>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</si>
  <si>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</si>
  <si>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</si>
  <si>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</si>
  <si>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</si>
  <si>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</si>
  <si>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</si>
  <si>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</si>
  <si>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</si>
  <si>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</si>
  <si>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</si>
  <si>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</si>
  <si>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</si>
  <si>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</si>
  <si>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</si>
  <si>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</si>
  <si>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</si>
  <si>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</si>
  <si>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</si>
  <si>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</si>
  <si>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</si>
  <si>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</si>
  <si>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</si>
  <si>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</si>
  <si>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</si>
  <si>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</si>
  <si>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</si>
  <si>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</si>
  <si>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</si>
  <si>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</si>
  <si>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</si>
  <si>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</si>
  <si>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</si>
  <si>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</si>
  <si>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</si>
  <si>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</si>
  <si>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</si>
  <si>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</si>
  <si>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</si>
  <si>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</si>
  <si>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</si>
  <si>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</si>
  <si>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</si>
  <si>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</si>
  <si>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</si>
  <si>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</si>
  <si>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</si>
  <si>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</si>
  <si>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</si>
  <si>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</si>
  <si>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</si>
  <si>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</si>
  <si>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</si>
  <si>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</si>
  <si>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</si>
  <si>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</si>
  <si>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</si>
  <si>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</si>
  <si>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</si>
  <si>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</si>
  <si>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</si>
  <si>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</si>
  <si>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</si>
  <si>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</si>
  <si>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</si>
  <si>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</si>
  <si>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</si>
  <si>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</si>
  <si>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</si>
  <si>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</si>
  <si>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</si>
  <si>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</si>
  <si>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</si>
  <si>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</si>
  <si>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</si>
  <si>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</si>
  <si>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</si>
  <si>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</si>
  <si>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</si>
  <si>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</si>
  <si>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</si>
  <si>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</si>
  <si>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</si>
  <si>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</si>
  <si>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</si>
  <si>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</si>
  <si>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</si>
  <si>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</si>
  <si>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</si>
  <si>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</si>
  <si>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</si>
  <si>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</si>
  <si>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</si>
  <si>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</si>
  <si>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</si>
  <si>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</si>
  <si>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</si>
  <si>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</si>
  <si>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</si>
  <si>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</si>
  <si>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</si>
  <si>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</si>
  <si>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</si>
  <si>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</si>
  <si>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</si>
  <si>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</si>
  <si>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</si>
  <si>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</si>
  <si>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</si>
  <si>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</si>
  <si>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</si>
  <si>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</si>
  <si>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</si>
  <si>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</si>
  <si>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</si>
  <si>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</si>
  <si>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</si>
  <si>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</si>
  <si>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</si>
  <si>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</si>
  <si>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</si>
  <si>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</si>
  <si>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</si>
  <si>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</si>
  <si>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</si>
  <si>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</si>
  <si>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</si>
  <si>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</si>
  <si>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</si>
  <si>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</si>
  <si>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</si>
  <si>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</si>
  <si>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</si>
  <si>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</si>
  <si>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</si>
  <si>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</si>
  <si>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</si>
  <si>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</si>
  <si>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</si>
  <si>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</si>
  <si>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</si>
  <si>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</si>
  <si>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</si>
  <si>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</si>
  <si>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</si>
  <si>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</si>
  <si>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</si>
  <si>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</si>
  <si>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</si>
  <si>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</si>
  <si>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</si>
  <si>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</si>
  <si>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</si>
  <si>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</si>
  <si>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</si>
  <si>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</si>
  <si>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</si>
  <si>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</si>
  <si>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</si>
  <si>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</si>
  <si>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</si>
  <si>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</si>
  <si>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</si>
  <si>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</si>
  <si>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</si>
  <si>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</si>
  <si>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</si>
  <si>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</si>
  <si>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</si>
  <si>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</si>
  <si>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</si>
  <si>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</si>
  <si>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</si>
  <si>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</si>
  <si>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</si>
  <si>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</si>
  <si>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</si>
  <si>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</si>
  <si>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</si>
  <si>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</si>
  <si>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</si>
  <si>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</si>
  <si>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</si>
  <si>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</si>
  <si>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</si>
  <si>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</si>
  <si>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</si>
  <si>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</si>
  <si>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</si>
  <si>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</si>
  <si>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</si>
  <si>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</si>
  <si>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</si>
  <si>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</si>
  <si>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</si>
  <si>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</si>
  <si>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</si>
  <si>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</si>
  <si>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</si>
  <si>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</si>
  <si>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</si>
  <si>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</si>
  <si>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</si>
  <si>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</si>
  <si>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</si>
  <si>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</si>
  <si>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</si>
  <si>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</si>
  <si>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</si>
  <si>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</si>
  <si>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</si>
  <si>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</si>
  <si>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</si>
  <si>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</si>
  <si>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</si>
  <si>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</si>
  <si>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</si>
  <si>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</si>
  <si>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</si>
  <si>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</si>
  <si>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</si>
  <si>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</si>
  <si>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</si>
  <si>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</si>
  <si>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</si>
  <si>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</si>
  <si>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</si>
  <si>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</si>
  <si>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</si>
  <si>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</si>
  <si>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</si>
  <si>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</si>
  <si>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</si>
  <si>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</si>
  <si>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</si>
  <si>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</si>
  <si>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</si>
  <si>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</si>
  <si>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</si>
  <si>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</si>
  <si>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</si>
  <si>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</si>
  <si>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</si>
  <si>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</si>
  <si>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</si>
  <si>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</si>
  <si>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</si>
  <si>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</si>
  <si>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</si>
  <si>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</si>
  <si>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</si>
  <si>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</si>
  <si>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</si>
  <si>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</si>
  <si>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</si>
  <si>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</si>
  <si>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</si>
  <si>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</si>
  <si>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</si>
  <si>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</si>
  <si>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</si>
  <si>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</si>
  <si>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</si>
  <si>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</si>
  <si>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</si>
  <si>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</si>
  <si>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</si>
  <si>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</si>
  <si>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</si>
  <si>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</si>
  <si>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</si>
  <si>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</si>
  <si>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</si>
  <si>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</si>
  <si>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</si>
  <si>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</si>
  <si>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</si>
  <si>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</si>
  <si>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</si>
  <si>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</si>
  <si>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</si>
  <si>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</si>
  <si>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</si>
  <si>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</si>
  <si>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</si>
  <si>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</si>
  <si>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</si>
  <si>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</si>
  <si>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</si>
  <si>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</si>
  <si>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</si>
  <si>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</si>
  <si>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</si>
  <si>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</si>
  <si>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</si>
  <si>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</si>
  <si>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</si>
  <si>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</si>
  <si>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</si>
  <si>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</si>
  <si>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</si>
  <si>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</si>
  <si>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</si>
  <si>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</si>
  <si>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</si>
  <si>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</si>
  <si>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</si>
  <si>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</si>
  <si>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</si>
  <si>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</si>
  <si>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</si>
  <si>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</si>
  <si>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</si>
  <si>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</si>
  <si>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</si>
  <si>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</si>
  <si>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</si>
  <si>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</si>
  <si>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</si>
  <si>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</si>
  <si>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</si>
  <si>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</si>
  <si>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</si>
  <si>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</si>
  <si>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</si>
  <si>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</si>
  <si>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</si>
  <si>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</si>
  <si>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</si>
  <si>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</si>
  <si>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</si>
  <si>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</si>
  <si>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</si>
  <si>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</si>
  <si>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</si>
  <si>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</si>
  <si>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</si>
  <si>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</si>
  <si>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</si>
  <si>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</si>
  <si>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</si>
  <si>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</si>
  <si>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</si>
  <si>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</si>
  <si>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</si>
  <si>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</si>
  <si>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</si>
  <si>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</si>
  <si>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</si>
  <si>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</si>
  <si>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</si>
  <si>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</si>
  <si>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</si>
  <si>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</si>
  <si>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</si>
  <si>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</si>
  <si>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</si>
  <si>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</si>
  <si>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</si>
  <si>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</si>
  <si>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</si>
  <si>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</si>
  <si>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</si>
  <si>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</si>
  <si>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</si>
  <si>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</si>
  <si>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</si>
  <si>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</si>
  <si>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</si>
  <si>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</si>
  <si>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</si>
  <si>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</si>
  <si>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</si>
  <si>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</si>
  <si>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</si>
  <si>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</si>
  <si>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</si>
  <si>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</si>
  <si>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</si>
  <si>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</si>
  <si>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</si>
  <si>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</si>
  <si>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</si>
  <si>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</si>
  <si>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</si>
  <si>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</si>
  <si>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</si>
  <si>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</si>
  <si>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</si>
  <si>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</si>
  <si>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</si>
  <si>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</si>
  <si>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</si>
  <si>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</si>
  <si>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</si>
  <si>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</si>
  <si>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</si>
  <si>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</si>
  <si>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</si>
  <si>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</si>
  <si>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</si>
  <si>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</si>
  <si>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</si>
  <si>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</si>
  <si>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</si>
  <si>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</si>
  <si>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</si>
  <si>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</si>
  <si>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</si>
  <si>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</si>
  <si>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</si>
  <si>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</si>
  <si>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</si>
  <si>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</si>
  <si>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</si>
  <si>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</si>
  <si>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</si>
  <si>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</si>
  <si>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</si>
  <si>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</si>
  <si>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</si>
  <si>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</si>
  <si>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</si>
  <si>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</si>
  <si>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</si>
  <si>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</si>
  <si>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</si>
  <si>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</si>
  <si>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</si>
  <si>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</si>
  <si>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</si>
  <si>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</si>
  <si>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</si>
  <si>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</si>
  <si>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</si>
  <si>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</si>
  <si>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</si>
  <si>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</si>
  <si>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</si>
  <si>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</si>
  <si>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</si>
  <si>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</si>
  <si>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</si>
  <si>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</si>
  <si>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</si>
  <si>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</si>
  <si>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</si>
  <si>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</si>
  <si>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</si>
  <si>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</si>
  <si>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</si>
  <si>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</si>
  <si>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</si>
  <si>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</si>
  <si>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</si>
  <si>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</si>
  <si>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</si>
  <si>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</si>
  <si>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</si>
  <si>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</si>
  <si>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</si>
  <si>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</si>
  <si>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</si>
  <si>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</si>
  <si>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</si>
  <si>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</si>
  <si>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</si>
  <si>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</si>
  <si>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</si>
  <si>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</si>
  <si>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</si>
  <si>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</si>
  <si>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</si>
  <si>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</si>
  <si>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</si>
  <si>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</si>
  <si>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</si>
  <si>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</si>
  <si>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</si>
  <si>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</si>
  <si>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</si>
  <si>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</si>
  <si>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</si>
  <si>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</si>
  <si>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</si>
  <si>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</si>
  <si>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</si>
  <si>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</si>
  <si>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</si>
  <si>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</si>
  <si>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</si>
  <si>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</si>
  <si>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</si>
  <si>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</si>
  <si>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</si>
  <si>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</si>
  <si>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</si>
  <si>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</si>
  <si>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</si>
  <si>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</si>
  <si>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</si>
  <si>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</si>
  <si>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</si>
  <si>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</si>
  <si>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</si>
  <si>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</si>
  <si>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</si>
  <si>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</si>
  <si>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</si>
  <si>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</si>
  <si>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</si>
  <si>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</si>
  <si>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</si>
  <si>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</si>
  <si>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</si>
  <si>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</si>
  <si>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</si>
  <si>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</si>
  <si>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</si>
  <si>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</si>
  <si>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</si>
  <si>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</si>
  <si>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</si>
  <si>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</si>
  <si>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</si>
  <si>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</si>
  <si>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</si>
  <si>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</si>
  <si>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</si>
  <si>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</si>
  <si>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</si>
  <si>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</si>
  <si>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</si>
  <si>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</si>
  <si>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</si>
  <si>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</si>
  <si>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</si>
  <si>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</si>
  <si>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</si>
  <si>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</si>
  <si>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</si>
  <si>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</si>
  <si>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</si>
  <si>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</si>
  <si>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</si>
  <si>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</si>
  <si>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</si>
  <si>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</si>
  <si>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</si>
  <si>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</si>
  <si>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</si>
  <si>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</si>
  <si>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</si>
  <si>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</si>
  <si>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</si>
  <si>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</si>
  <si>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</si>
  <si>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</si>
  <si>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</si>
  <si>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</si>
  <si>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</si>
  <si>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</si>
  <si>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</si>
  <si>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</si>
  <si>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</si>
  <si>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</si>
  <si>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</si>
  <si>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</si>
  <si>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</si>
  <si>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</si>
  <si>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</si>
  <si>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</si>
  <si>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</si>
  <si>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</si>
  <si>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</si>
  <si>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</si>
  <si>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</si>
  <si>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</si>
  <si>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</si>
  <si>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</si>
  <si>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</si>
  <si>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</si>
  <si>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</si>
  <si>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</si>
  <si>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</si>
  <si>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</si>
  <si>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</si>
  <si>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</si>
  <si>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</si>
  <si>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</si>
  <si>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</si>
  <si>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</si>
  <si>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</si>
  <si>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</si>
  <si>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</si>
  <si>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</si>
  <si>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</si>
  <si>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</si>
  <si>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</si>
  <si>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</si>
  <si>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</si>
  <si>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</si>
  <si>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</si>
  <si>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</si>
  <si>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</si>
  <si>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</si>
  <si>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</si>
  <si>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</si>
  <si>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</si>
  <si>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</si>
  <si>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</si>
  <si>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</si>
  <si>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</si>
  <si>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</si>
  <si>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</si>
  <si>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</si>
  <si>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</si>
  <si>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</si>
  <si>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</si>
  <si>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</si>
  <si>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</si>
  <si>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</si>
  <si>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</si>
  <si>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</si>
  <si>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</si>
  <si>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</si>
  <si>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</si>
  <si>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</si>
  <si>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</si>
  <si>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</si>
  <si>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</si>
  <si>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</si>
  <si>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</si>
  <si>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</si>
  <si>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</si>
  <si>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</si>
  <si>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</si>
  <si>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</si>
  <si>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</si>
  <si>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</si>
  <si>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</si>
  <si>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</si>
  <si>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</si>
  <si>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</si>
  <si>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</si>
  <si>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</si>
  <si>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</si>
  <si>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</si>
  <si>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</si>
  <si>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</si>
  <si>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</si>
  <si>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</si>
  <si>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</si>
  <si>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</si>
  <si>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</si>
  <si>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</si>
  <si>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</si>
  <si>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</si>
  <si>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</si>
  <si>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</si>
  <si>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</si>
  <si>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</si>
  <si>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</si>
  <si>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</si>
  <si>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</si>
  <si>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</si>
  <si>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</si>
  <si>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</si>
  <si>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</si>
  <si>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</si>
  <si>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</si>
  <si>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</si>
  <si>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</si>
  <si>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</si>
  <si>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</si>
  <si>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</si>
  <si>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</si>
  <si>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</si>
  <si>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</si>
  <si>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</si>
  <si>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</si>
  <si>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</si>
  <si>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</si>
  <si>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</si>
  <si>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</si>
  <si>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</si>
  <si>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</si>
  <si>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</si>
  <si>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</si>
  <si>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</si>
  <si>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</si>
  <si>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</si>
  <si>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</si>
  <si>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</si>
  <si>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</si>
  <si>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</si>
  <si>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</si>
  <si>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</si>
  <si>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</si>
  <si>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</si>
  <si>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</si>
  <si>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</si>
  <si>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</si>
  <si>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</si>
  <si>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</si>
  <si>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</si>
  <si>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</si>
  <si>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</si>
  <si>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</si>
  <si>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</si>
  <si>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</si>
  <si>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</si>
  <si>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</si>
  <si>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</si>
  <si>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</si>
  <si>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</si>
  <si>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</si>
  <si>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</si>
  <si>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</si>
  <si>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</si>
  <si>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</si>
  <si>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</si>
  <si>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</si>
  <si>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</si>
  <si>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</si>
  <si>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</si>
  <si>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</si>
  <si>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</si>
  <si>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</si>
  <si>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</si>
  <si>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</si>
  <si>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</si>
  <si>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</si>
  <si>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</si>
  <si>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</si>
  <si>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</si>
  <si>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</si>
  <si>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</si>
  <si>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</si>
  <si>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</si>
  <si>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</si>
  <si>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</si>
  <si>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</si>
  <si>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</si>
  <si>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</si>
  <si>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</si>
  <si>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</si>
  <si>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</si>
  <si>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</si>
  <si>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</si>
  <si>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</si>
  <si>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</si>
  <si>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</si>
  <si>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</si>
  <si>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</si>
  <si>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</si>
  <si>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</si>
  <si>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</si>
  <si>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</si>
  <si>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</si>
  <si>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</si>
  <si>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</si>
  <si>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</si>
  <si>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</si>
  <si>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</si>
  <si>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</si>
  <si>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</si>
  <si>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</si>
  <si>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</si>
  <si>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</si>
  <si>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</si>
  <si>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</si>
  <si>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</si>
  <si>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</si>
  <si>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</si>
  <si>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</si>
  <si>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</si>
  <si>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</si>
  <si>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</si>
  <si>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</si>
  <si>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</si>
  <si>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</si>
  <si>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</si>
  <si>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</si>
  <si>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</si>
  <si>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</si>
  <si>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</si>
  <si>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</si>
  <si>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</si>
  <si>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</si>
  <si>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</si>
  <si>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</si>
  <si>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</si>
  <si>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</si>
  <si>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</si>
  <si>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</si>
  <si>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</si>
  <si>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</si>
  <si>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</si>
  <si>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</si>
  <si>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</si>
  <si>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</si>
  <si>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</si>
  <si>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</si>
  <si>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</si>
  <si>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</si>
  <si>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</si>
  <si>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</si>
  <si>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</si>
  <si>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</si>
  <si>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</si>
  <si>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</si>
  <si>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</si>
  <si>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</si>
  <si>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</si>
  <si>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</si>
  <si>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</si>
  <si>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</si>
  <si>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</si>
  <si>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</si>
  <si>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</si>
  <si>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</si>
  <si>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</si>
  <si>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</si>
  <si>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</si>
  <si>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</si>
  <si>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</si>
  <si>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</si>
  <si>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</si>
  <si>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</si>
  <si>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</si>
  <si>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</si>
  <si>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</si>
  <si>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</si>
  <si>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</si>
  <si>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</si>
  <si>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</si>
  <si>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</si>
  <si>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</si>
  <si>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</si>
  <si>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</si>
  <si>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</si>
  <si>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</si>
  <si>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</si>
  <si>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</si>
  <si>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</si>
  <si>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</si>
  <si>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</si>
  <si>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</si>
  <si>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</si>
  <si>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</si>
  <si>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</si>
  <si>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</si>
  <si>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</si>
  <si>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</si>
  <si>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</si>
  <si>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</si>
  <si>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</si>
  <si>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</si>
  <si>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</si>
  <si>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</si>
  <si>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</si>
  <si>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</si>
  <si>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</si>
  <si>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</si>
  <si>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</si>
  <si>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</si>
  <si>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</si>
  <si>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</si>
  <si>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</si>
  <si>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</si>
  <si>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</si>
  <si>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</si>
  <si>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</si>
  <si>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</si>
  <si>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</si>
  <si>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</si>
  <si>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</si>
  <si>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</si>
  <si>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</si>
  <si>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</si>
  <si>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</si>
  <si>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</si>
  <si>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</si>
  <si>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</si>
  <si>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</si>
  <si>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</si>
  <si>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</si>
  <si>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</si>
  <si>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</si>
  <si>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</si>
  <si>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</si>
  <si>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</si>
  <si>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</si>
  <si>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</si>
  <si>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</si>
  <si>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</si>
  <si>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</si>
  <si>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</si>
  <si>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</si>
  <si>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</si>
  <si>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</si>
  <si>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</si>
  <si>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</si>
  <si>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</si>
  <si>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</si>
  <si>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</si>
  <si>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</si>
  <si>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</si>
  <si>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</si>
  <si>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</si>
  <si>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</si>
  <si>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</si>
  <si>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</si>
  <si>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</si>
  <si>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</si>
  <si>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</si>
  <si>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</si>
  <si>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</si>
  <si>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</si>
  <si>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</si>
  <si>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</si>
  <si>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</si>
  <si>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</si>
  <si>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</si>
  <si>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</si>
  <si>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</si>
  <si>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</si>
  <si>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</si>
  <si>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</si>
  <si>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</si>
  <si>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</si>
  <si>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</si>
  <si>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</si>
  <si>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</si>
  <si>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</si>
  <si>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</si>
  <si>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</si>
  <si>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</si>
  <si>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</si>
  <si>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</si>
  <si>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</si>
  <si>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</si>
  <si>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</si>
  <si>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</si>
  <si>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</si>
  <si>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</si>
  <si>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</si>
  <si>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</si>
  <si>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</si>
  <si>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</si>
  <si>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</si>
  <si>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</si>
  <si>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</si>
  <si>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</si>
  <si>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</si>
  <si>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</si>
  <si>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</si>
  <si>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</si>
  <si>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</si>
  <si>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</si>
  <si>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</si>
  <si>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</si>
  <si>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</si>
  <si>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</si>
  <si>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</si>
  <si>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</si>
  <si>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</si>
  <si>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</si>
  <si>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</si>
  <si>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</si>
  <si>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</si>
  <si>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</si>
  <si>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</si>
  <si>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</si>
  <si>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</si>
  <si>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</si>
  <si>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</si>
  <si>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</si>
  <si>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</si>
  <si>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</si>
  <si>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</si>
  <si>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</si>
  <si>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</si>
  <si>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</si>
  <si>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</si>
  <si>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</si>
  <si>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</si>
  <si>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</si>
  <si>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</si>
  <si>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</si>
  <si>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</si>
  <si>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</si>
  <si>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</si>
  <si>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</si>
  <si>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</si>
  <si>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</si>
  <si>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</si>
  <si>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</si>
  <si>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</si>
  <si>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</si>
  <si>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</si>
  <si>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</si>
  <si>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</si>
  <si>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</si>
  <si>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</si>
  <si>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</si>
  <si>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</si>
  <si>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</si>
  <si>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</si>
  <si>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</si>
  <si>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</si>
  <si>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</si>
  <si>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</si>
  <si>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</si>
  <si>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</si>
  <si>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</si>
  <si>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</si>
  <si>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</si>
  <si>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</si>
  <si>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</si>
  <si>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</si>
  <si>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</si>
  <si>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</si>
  <si>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</si>
  <si>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</si>
  <si>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</si>
  <si>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</si>
  <si>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</si>
  <si>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</si>
  <si>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</si>
  <si>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</si>
  <si>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</si>
  <si>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</si>
  <si>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</si>
  <si>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</si>
  <si>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</si>
  <si>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</si>
  <si>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</si>
  <si>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</si>
  <si>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</si>
  <si>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</si>
  <si>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</si>
  <si>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</si>
  <si>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</si>
  <si>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</si>
  <si>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</si>
  <si>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</si>
  <si>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</si>
  <si>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</si>
  <si>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</si>
  <si>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</si>
  <si>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</si>
  <si>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</si>
  <si>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</si>
  <si>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</si>
  <si>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</si>
  <si>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</si>
  <si>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</si>
  <si>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</si>
  <si>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</si>
  <si>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</si>
  <si>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</si>
  <si>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</si>
  <si>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</si>
  <si>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</si>
  <si>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</si>
  <si>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</si>
  <si>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</si>
  <si>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</si>
  <si>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</si>
  <si>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</si>
  <si>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</si>
  <si>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</si>
  <si>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</si>
  <si>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</si>
  <si>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</si>
  <si>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</si>
  <si>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</si>
  <si>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</si>
  <si>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</si>
  <si>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</si>
  <si>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</si>
  <si>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</si>
  <si>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</si>
  <si>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</si>
  <si>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</si>
  <si>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</si>
  <si>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</si>
  <si>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</si>
  <si>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</si>
  <si>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</si>
  <si>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</si>
  <si>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</si>
  <si>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</si>
  <si>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</si>
  <si>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</si>
  <si>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</si>
  <si>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</si>
  <si>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</si>
  <si>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</si>
  <si>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</si>
  <si>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</si>
  <si>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</si>
  <si>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</si>
  <si>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</si>
  <si>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</si>
  <si>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</si>
  <si>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</si>
  <si>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</si>
  <si>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</si>
  <si>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</si>
  <si>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</si>
  <si>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</si>
  <si>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</si>
  <si>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</si>
  <si>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</si>
  <si>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</si>
  <si>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</si>
  <si>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</si>
  <si>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</si>
  <si>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</si>
  <si>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</si>
  <si>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</si>
  <si>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</si>
  <si>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</si>
  <si>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</si>
  <si>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</si>
  <si>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</si>
  <si>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</si>
  <si>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</si>
  <si>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</si>
  <si>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</si>
  <si>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</si>
  <si>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</si>
  <si>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</si>
  <si>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</si>
  <si>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</si>
  <si>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</si>
  <si>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</si>
  <si>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</si>
  <si>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</si>
  <si>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</si>
  <si>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</si>
  <si>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</si>
  <si>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</si>
  <si>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</si>
  <si>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</si>
  <si>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</si>
  <si>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</si>
  <si>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</si>
  <si>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</si>
  <si>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</si>
  <si>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</si>
  <si>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</si>
  <si>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</si>
  <si>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</si>
  <si>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</si>
  <si>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</si>
  <si>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</si>
  <si>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</si>
  <si>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</si>
  <si>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</si>
  <si>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</si>
  <si>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</si>
  <si>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</si>
  <si>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</si>
  <si>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</si>
  <si>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</si>
  <si>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</si>
  <si>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</si>
  <si>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</si>
  <si>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</si>
  <si>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</si>
  <si>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</si>
  <si>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</si>
  <si>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</si>
  <si>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</si>
  <si>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</si>
  <si>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</si>
  <si>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</si>
  <si>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</si>
  <si>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</si>
  <si>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</si>
  <si>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</si>
  <si>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</si>
  <si>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</si>
  <si>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</si>
  <si>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</si>
  <si>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</si>
  <si>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</si>
  <si>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</si>
  <si>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</si>
  <si>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</si>
  <si>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</si>
  <si>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</si>
  <si>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</si>
  <si>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</si>
  <si>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</si>
  <si>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</si>
  <si>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</si>
  <si>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</si>
  <si>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</si>
  <si>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</si>
  <si>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</si>
  <si>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</si>
  <si>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</si>
  <si>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</si>
  <si>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</si>
  <si>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</si>
  <si>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</si>
  <si>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</si>
  <si>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</si>
  <si>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</si>
  <si>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</si>
  <si>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</si>
  <si>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</si>
  <si>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</si>
  <si>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</si>
  <si>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</si>
  <si>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</si>
  <si>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</si>
  <si>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</si>
  <si>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</si>
  <si>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</si>
  <si>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</si>
  <si>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</si>
  <si>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</si>
  <si>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</si>
  <si>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</si>
  <si>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</si>
  <si>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</si>
  <si>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</si>
  <si>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</si>
  <si>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</si>
  <si>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</si>
  <si>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</si>
  <si>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</si>
  <si>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</si>
  <si>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</si>
  <si>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</si>
  <si>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</si>
  <si>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</si>
  <si>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</si>
  <si>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</si>
  <si>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</si>
  <si>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</si>
  <si>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</si>
  <si>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</si>
  <si>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</si>
  <si>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</si>
  <si>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</si>
  <si>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</si>
  <si>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</si>
  <si>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</si>
  <si>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</si>
  <si>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</si>
  <si>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</si>
  <si>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</si>
  <si>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</si>
  <si>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</si>
  <si>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</si>
  <si>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</si>
  <si>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</si>
  <si>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</si>
  <si>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</si>
  <si>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</si>
  <si>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</si>
  <si>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</si>
  <si>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</si>
  <si>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</si>
  <si>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</si>
  <si>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</si>
  <si>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</si>
  <si>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</si>
  <si>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</si>
  <si>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</si>
  <si>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</si>
  <si>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</si>
  <si>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</si>
  <si>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</si>
  <si>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</si>
  <si>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</si>
  <si>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</si>
  <si>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</si>
  <si>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</si>
  <si>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</si>
  <si>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</si>
  <si>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</si>
  <si>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</si>
  <si>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</si>
  <si>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</si>
  <si>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</si>
  <si>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</si>
  <si>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</si>
  <si>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</si>
  <si>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</si>
  <si>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</si>
  <si>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</si>
  <si>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</si>
  <si>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</si>
  <si>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</si>
  <si>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</si>
  <si>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</si>
  <si>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</si>
  <si>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</si>
  <si>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</si>
  <si>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</si>
  <si>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</si>
  <si>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</si>
  <si>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</si>
  <si>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</si>
  <si>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</si>
  <si>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</si>
  <si>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</si>
  <si>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</si>
  <si>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</si>
  <si>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</si>
  <si>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</si>
  <si>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</si>
  <si>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</si>
  <si>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</si>
  <si>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</si>
  <si>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</si>
  <si>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</si>
  <si>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</si>
  <si>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</si>
  <si>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</si>
  <si>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</si>
  <si>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</si>
  <si>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</si>
  <si>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</si>
  <si>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</si>
  <si>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</si>
  <si>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</si>
  <si>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</si>
  <si>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</si>
  <si>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</si>
  <si>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</si>
  <si>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</si>
  <si>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</si>
  <si>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</si>
  <si>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</si>
  <si>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</si>
  <si>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</si>
  <si>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</si>
  <si>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</si>
  <si>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</si>
  <si>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</si>
  <si>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</si>
  <si>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</si>
  <si>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</si>
  <si>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</si>
  <si>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</si>
  <si>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</si>
  <si>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</si>
  <si>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</si>
  <si>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</si>
  <si>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</si>
  <si>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</si>
  <si>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</si>
  <si>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</si>
  <si>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</si>
  <si>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</si>
  <si>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</si>
  <si>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</si>
  <si>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</si>
  <si>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</si>
  <si>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</si>
  <si>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</si>
  <si>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</si>
  <si>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</si>
  <si>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</si>
  <si>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</si>
  <si>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</si>
  <si>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</si>
  <si>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</si>
  <si>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</si>
  <si>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</si>
  <si>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</si>
  <si>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</si>
  <si>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</si>
  <si>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</si>
  <si>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</si>
  <si>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</si>
  <si>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</si>
  <si>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</si>
  <si>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</si>
  <si>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</si>
  <si>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</si>
  <si>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</si>
  <si>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</si>
  <si>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</si>
  <si>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</si>
  <si>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</si>
  <si>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</si>
  <si>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</si>
  <si>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</si>
  <si>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</si>
  <si>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</si>
  <si>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</si>
  <si>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</si>
  <si>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</si>
  <si>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</si>
  <si>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</si>
  <si>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</si>
  <si>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</si>
  <si>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</si>
  <si>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</si>
  <si>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</si>
  <si>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</si>
  <si>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</si>
  <si>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</si>
  <si>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</si>
  <si>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</si>
  <si>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</si>
  <si>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</si>
  <si>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</si>
  <si>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</si>
  <si>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</si>
  <si>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</si>
  <si>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</si>
  <si>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</si>
  <si>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</si>
  <si>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</si>
  <si>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</si>
  <si>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</si>
  <si>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</si>
  <si>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</si>
  <si>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</si>
  <si>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</si>
  <si>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</si>
  <si>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</si>
  <si>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</si>
  <si>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</si>
  <si>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</si>
  <si>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</si>
  <si>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</si>
  <si>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</si>
  <si>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</si>
  <si>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</si>
  <si>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</si>
  <si>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</si>
  <si>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</si>
  <si>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</si>
  <si>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</si>
  <si>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</si>
  <si>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</si>
  <si>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</si>
  <si>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</si>
  <si>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</si>
  <si>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</si>
  <si>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</si>
  <si>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</si>
  <si>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</si>
  <si>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</si>
  <si>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</si>
  <si>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</si>
  <si>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</si>
  <si>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</si>
  <si>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</si>
  <si>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</si>
  <si>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</si>
  <si>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</si>
  <si>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</si>
  <si>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</si>
  <si>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</si>
  <si>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</si>
  <si>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</si>
  <si>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</si>
  <si>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</si>
  <si>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</si>
  <si>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</si>
  <si>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</si>
  <si>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</si>
  <si>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</si>
  <si>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</si>
  <si>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</si>
  <si>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</si>
  <si>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</si>
  <si>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</si>
  <si>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</si>
  <si>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</si>
  <si>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</si>
  <si>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</si>
  <si>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</si>
  <si>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</si>
  <si>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</si>
  <si>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</si>
  <si>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</si>
  <si>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</si>
  <si>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</si>
  <si>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</si>
  <si>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</si>
  <si>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</si>
  <si>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</si>
  <si>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</si>
  <si>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</si>
  <si>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</si>
  <si>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</si>
  <si>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</si>
  <si>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</si>
  <si>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</si>
  <si>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</si>
  <si>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</si>
  <si>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</si>
  <si>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</si>
  <si>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</si>
  <si>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</si>
  <si>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</si>
  <si>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</si>
  <si>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</si>
  <si>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</si>
  <si>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</si>
  <si>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</si>
  <si>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</si>
  <si>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</si>
  <si>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</si>
  <si>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</si>
  <si>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</si>
  <si>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</si>
  <si>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</si>
  <si>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</si>
  <si>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</si>
  <si>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</si>
  <si>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</si>
  <si>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</si>
  <si>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</si>
  <si>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</si>
  <si>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</si>
  <si>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</si>
  <si>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</si>
  <si>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</si>
  <si>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</si>
  <si>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</si>
  <si>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</si>
  <si>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</si>
  <si>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</si>
  <si>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</si>
  <si>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</si>
  <si>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</si>
  <si>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</si>
  <si>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</si>
  <si>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</si>
  <si>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</si>
  <si>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</si>
  <si>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</si>
  <si>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</si>
  <si>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</si>
  <si>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</si>
  <si>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</si>
  <si>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</si>
  <si>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</si>
  <si>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</si>
  <si>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</si>
  <si>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</si>
  <si>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</si>
  <si>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</si>
  <si>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</si>
  <si>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</si>
  <si>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</si>
  <si>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</si>
  <si>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</si>
  <si>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</si>
  <si>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</si>
  <si>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</si>
  <si>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</si>
  <si>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</si>
  <si>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</si>
  <si>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</si>
  <si>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</si>
  <si>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</si>
  <si>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</si>
  <si>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</si>
  <si>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</si>
  <si>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</si>
  <si>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</si>
  <si>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</si>
  <si>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</si>
  <si>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</si>
  <si>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</si>
  <si>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</si>
  <si>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</si>
  <si>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</si>
  <si>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</si>
  <si>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</si>
  <si>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</si>
  <si>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</si>
  <si>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</si>
  <si>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</si>
  <si>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</si>
  <si>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</si>
  <si>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</si>
  <si>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</si>
  <si>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</si>
  <si>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</si>
  <si>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</si>
  <si>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</si>
  <si>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</si>
  <si>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</si>
  <si>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</si>
  <si>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</si>
  <si>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</si>
  <si>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</si>
  <si>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</si>
  <si>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</si>
  <si>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</si>
  <si>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</si>
  <si>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</si>
  <si>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</si>
  <si>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</si>
  <si>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</si>
  <si>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</si>
  <si>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</si>
  <si>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</si>
  <si>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</si>
  <si>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</si>
  <si>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</si>
  <si>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</si>
  <si>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</si>
  <si>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</si>
  <si>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</si>
  <si>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</si>
  <si>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</si>
  <si>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</si>
  <si>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</si>
  <si>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</si>
  <si>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</si>
  <si>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</si>
  <si>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</si>
  <si>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</si>
  <si>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</si>
  <si>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</si>
  <si>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</si>
  <si>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</si>
  <si>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</si>
  <si>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</si>
  <si>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</si>
  <si>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</si>
  <si>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</si>
  <si>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</si>
  <si>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</si>
  <si>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</si>
  <si>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</si>
  <si>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</si>
  <si>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</si>
  <si>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</si>
  <si>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</si>
  <si>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</si>
  <si>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</si>
  <si>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</si>
  <si>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</si>
  <si>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</si>
  <si>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</si>
  <si>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</si>
  <si>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</si>
  <si>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</si>
  <si>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</si>
  <si>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</si>
  <si>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</si>
  <si>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</si>
  <si>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</si>
  <si>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</si>
  <si>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</si>
  <si>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</si>
  <si>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</si>
  <si>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</si>
  <si>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</si>
  <si>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</si>
  <si>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</si>
  <si>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</si>
  <si>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</si>
  <si>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</si>
  <si>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</si>
  <si>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</si>
  <si>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</si>
  <si>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</si>
  <si>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</si>
  <si>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</si>
  <si>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</si>
  <si>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</si>
  <si>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</si>
  <si>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</si>
  <si>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</si>
  <si>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</si>
  <si>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</si>
  <si>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</si>
  <si>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</si>
  <si>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</si>
  <si>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</si>
  <si>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</si>
  <si>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</si>
  <si>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</si>
  <si>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</si>
  <si>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</si>
  <si>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</si>
  <si>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</si>
  <si>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</si>
  <si>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</si>
  <si>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</si>
  <si>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</si>
  <si>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</si>
  <si>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</si>
  <si>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</si>
  <si>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</si>
  <si>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</si>
  <si>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</si>
  <si>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</si>
  <si>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</si>
  <si>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</si>
  <si>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</si>
  <si>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</si>
  <si>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</si>
  <si>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</si>
  <si>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</si>
  <si>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</si>
  <si>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</si>
  <si>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</si>
  <si>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</si>
  <si>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</si>
  <si>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</si>
  <si>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</si>
  <si>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</si>
  <si>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</si>
  <si>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</si>
  <si>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</si>
  <si>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</si>
  <si>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</si>
  <si>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</si>
  <si>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</si>
  <si>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</si>
  <si>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</si>
  <si>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</si>
  <si>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</si>
  <si>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</si>
  <si>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</si>
  <si>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</si>
  <si>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</si>
  <si>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</si>
  <si>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</si>
  <si>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</si>
  <si>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</si>
  <si>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</si>
  <si>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</si>
  <si>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</si>
  <si>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</si>
  <si>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</si>
  <si>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</si>
  <si>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</si>
  <si>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</si>
  <si>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</si>
  <si>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</si>
  <si>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</si>
  <si>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</si>
  <si>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</si>
  <si>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</si>
  <si>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</si>
  <si>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</si>
  <si>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</si>
  <si>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</si>
  <si>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</si>
  <si>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</si>
  <si>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</si>
  <si>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</si>
  <si>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</si>
  <si>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</si>
  <si>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</si>
  <si>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</si>
  <si>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</si>
  <si>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</si>
  <si>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</si>
  <si>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</si>
  <si>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</si>
  <si>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</si>
  <si>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</si>
  <si>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</si>
  <si>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</si>
  <si>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</si>
  <si>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</si>
  <si>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</si>
  <si>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</si>
  <si>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</si>
  <si>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</si>
  <si>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</si>
  <si>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</si>
  <si>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</si>
  <si>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</si>
  <si>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</si>
  <si>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</si>
  <si>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</si>
  <si>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</si>
  <si>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</si>
  <si>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</si>
  <si>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</si>
  <si>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</si>
  <si>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</si>
  <si>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</si>
  <si>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</si>
  <si>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</si>
  <si>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</si>
  <si>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</si>
  <si>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</si>
  <si>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</si>
  <si>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</si>
  <si>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</si>
  <si>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</si>
  <si>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</si>
  <si>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</si>
  <si>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</si>
  <si>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</si>
  <si>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</si>
  <si>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</si>
  <si>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</si>
  <si>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</si>
  <si>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</si>
  <si>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</si>
  <si>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</si>
  <si>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</si>
  <si>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</si>
  <si>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</si>
  <si>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</si>
  <si>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</si>
  <si>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</si>
  <si>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</si>
  <si>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</si>
  <si>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</si>
  <si>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</si>
  <si>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</si>
  <si>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</si>
  <si>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</si>
  <si>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</si>
  <si>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</si>
  <si>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</si>
  <si>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</si>
  <si>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</si>
  <si>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</si>
  <si>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</si>
  <si>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</si>
  <si>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</si>
  <si>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</si>
  <si>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</si>
  <si>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</si>
  <si>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</si>
  <si>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</si>
  <si>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</si>
  <si>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</si>
  <si>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</si>
  <si>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</si>
  <si>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</si>
  <si>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</si>
  <si>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</si>
  <si>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</si>
  <si>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</si>
  <si>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</si>
  <si>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</si>
  <si>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</si>
  <si>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</si>
  <si>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</si>
  <si>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</si>
  <si>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</si>
  <si>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</si>
  <si>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</si>
  <si>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</si>
  <si>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</si>
  <si>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</si>
  <si>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</si>
  <si>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</si>
  <si>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</si>
  <si>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</si>
  <si>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</si>
  <si>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</si>
  <si>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</si>
  <si>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</si>
  <si>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</si>
  <si>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</si>
  <si>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</si>
  <si>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</si>
  <si>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</si>
  <si>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</si>
  <si>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</si>
  <si>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</si>
  <si>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</si>
  <si>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</si>
  <si>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</si>
  <si>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</si>
  <si>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</si>
  <si>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</si>
  <si>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</si>
  <si>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</si>
  <si>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</si>
  <si>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</si>
  <si>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</si>
  <si>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</si>
  <si>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</si>
  <si>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</si>
  <si>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</si>
  <si>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</si>
  <si>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</si>
  <si>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</si>
  <si>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</si>
  <si>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</si>
  <si>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</si>
  <si>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</si>
  <si>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</si>
  <si>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</si>
  <si>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</si>
  <si>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</si>
  <si>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</si>
  <si>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</si>
  <si>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</si>
  <si>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</si>
  <si>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</si>
  <si>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</si>
  <si>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</si>
  <si>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</si>
  <si>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</si>
  <si>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</si>
  <si>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</si>
  <si>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</si>
  <si>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</si>
  <si>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</si>
  <si>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</si>
  <si>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</si>
  <si>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</si>
  <si>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</si>
  <si>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</si>
  <si>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</si>
  <si>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</si>
  <si>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</si>
  <si>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</si>
  <si>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</si>
  <si>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</si>
  <si>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</si>
  <si>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</si>
  <si>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</si>
  <si>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</si>
  <si>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</si>
  <si>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</si>
  <si>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</si>
  <si>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</si>
  <si>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</si>
  <si>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</si>
  <si>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</si>
  <si>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</si>
  <si>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</si>
  <si>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</si>
  <si>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</si>
  <si>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</si>
  <si>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</si>
  <si>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</si>
  <si>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</si>
  <si>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</si>
  <si>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</si>
  <si>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</si>
  <si>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</si>
  <si>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</si>
  <si>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</si>
  <si>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</si>
  <si>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</si>
  <si>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</si>
  <si>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</si>
  <si>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</si>
  <si>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</si>
  <si>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</si>
  <si>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</si>
  <si>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</si>
  <si>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</si>
  <si>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</si>
  <si>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</si>
  <si>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</si>
  <si>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</si>
  <si>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</si>
  <si>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</si>
  <si>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</si>
  <si>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</si>
  <si>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</si>
  <si>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</si>
  <si>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</si>
  <si>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</si>
  <si>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</si>
  <si>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</si>
  <si>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</si>
  <si>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</si>
  <si>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</si>
  <si>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</si>
  <si>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</si>
  <si>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</si>
  <si>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</si>
  <si>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</si>
  <si>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</si>
  <si>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</si>
  <si>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</si>
  <si>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</si>
  <si>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</si>
  <si>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</si>
  <si>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</si>
  <si>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</si>
  <si>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</si>
  <si>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</si>
  <si>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</si>
  <si>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</si>
  <si>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</si>
  <si>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</si>
  <si>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</si>
  <si>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</si>
  <si>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</si>
  <si>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</si>
  <si>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</si>
  <si>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</si>
  <si>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</si>
  <si>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</si>
  <si>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</si>
  <si>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</si>
  <si>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</si>
  <si>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</si>
  <si>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</si>
  <si>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</si>
  <si>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</si>
  <si>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</si>
  <si>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</si>
  <si>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</si>
  <si>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</si>
  <si>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</si>
  <si>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</si>
  <si>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</si>
  <si>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</si>
  <si>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</si>
  <si>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</si>
  <si>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</si>
  <si>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</si>
  <si>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</si>
  <si>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</si>
  <si>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</si>
  <si>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</si>
  <si>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</si>
  <si>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</si>
  <si>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</si>
  <si>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</si>
  <si>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</si>
  <si>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</si>
  <si>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</si>
  <si>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</si>
  <si>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</si>
  <si>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</si>
  <si>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</si>
  <si>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</si>
  <si>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</si>
  <si>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</si>
  <si>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</si>
  <si>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</si>
  <si>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</si>
  <si>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</si>
  <si>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</si>
  <si>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</si>
  <si>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</si>
  <si>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</si>
  <si>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</si>
  <si>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</si>
  <si>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</si>
  <si>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</si>
  <si>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</si>
  <si>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</si>
  <si>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</si>
  <si>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</si>
  <si>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</si>
  <si>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</si>
  <si>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</si>
  <si>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</si>
  <si>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</si>
  <si>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</si>
  <si>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</si>
  <si>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</si>
  <si>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</si>
  <si>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</si>
  <si>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</si>
  <si>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</si>
  <si>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</si>
  <si>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</si>
  <si>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</si>
  <si>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</si>
  <si>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</si>
  <si>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</si>
  <si>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</si>
  <si>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</si>
  <si>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</si>
  <si>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</si>
  <si>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</si>
  <si>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</si>
  <si>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</si>
  <si>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</si>
  <si>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</si>
  <si>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</si>
  <si>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</si>
  <si>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</si>
  <si>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</si>
  <si>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</si>
  <si>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</si>
  <si>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</si>
  <si>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</si>
  <si>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</si>
  <si>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</si>
  <si>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</si>
  <si>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</si>
  <si>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</si>
  <si>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</si>
  <si>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</si>
  <si>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</si>
  <si>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</si>
  <si>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</si>
  <si>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</si>
  <si>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</si>
  <si>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</si>
  <si>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</si>
  <si>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</si>
  <si>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</si>
  <si>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</si>
  <si>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</si>
  <si>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</si>
  <si>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</si>
  <si>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</si>
  <si>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</si>
  <si>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</si>
  <si>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</si>
  <si>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</si>
  <si>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</si>
  <si>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</si>
  <si>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</si>
  <si>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</si>
  <si>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</si>
  <si>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</si>
  <si>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</si>
  <si>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</si>
  <si>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</si>
  <si>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</si>
  <si>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</si>
  <si>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</si>
  <si>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</si>
  <si>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</si>
  <si>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</si>
  <si>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</si>
  <si>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</si>
  <si>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</si>
  <si>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</si>
  <si>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</si>
  <si>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</si>
  <si>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</si>
  <si>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</si>
  <si>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</si>
  <si>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</si>
  <si>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</si>
  <si>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</si>
  <si>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</si>
  <si>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</si>
  <si>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</si>
  <si>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</si>
  <si>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</si>
  <si>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</si>
  <si>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</si>
  <si>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</si>
  <si>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</si>
  <si>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</si>
  <si>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</si>
  <si>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</si>
  <si>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</si>
  <si>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</si>
  <si>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</si>
  <si>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</si>
  <si>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</si>
  <si>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</si>
  <si>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</si>
  <si>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</si>
  <si>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</si>
  <si>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</si>
  <si>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</si>
  <si>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</si>
  <si>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</si>
  <si>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</si>
  <si>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</si>
  <si>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</si>
  <si>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</si>
  <si>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</si>
  <si>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</si>
  <si>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</si>
  <si>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</si>
  <si>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</si>
  <si>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</si>
  <si>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</si>
  <si>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</si>
  <si>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</si>
  <si>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</si>
  <si>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</si>
  <si>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</si>
  <si>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</si>
  <si>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</si>
  <si>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</si>
  <si>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</si>
  <si>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</si>
  <si>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</si>
  <si>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</si>
  <si>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</si>
  <si>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</si>
  <si>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</si>
  <si>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</si>
  <si>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</si>
  <si>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</si>
  <si>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</si>
  <si>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</si>
  <si>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</si>
  <si>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</si>
  <si>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</si>
  <si>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</si>
  <si>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</si>
  <si>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</si>
  <si>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</si>
  <si>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</si>
  <si>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</si>
  <si>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</si>
  <si>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</si>
  <si>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</si>
  <si>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</si>
  <si>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</si>
  <si>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</si>
  <si>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</si>
  <si>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</si>
  <si>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</si>
  <si>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</si>
  <si>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</si>
  <si>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</si>
  <si>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</si>
  <si>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</si>
  <si>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</si>
  <si>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</si>
  <si>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</si>
  <si>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</si>
  <si>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</si>
  <si>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</si>
  <si>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</si>
  <si>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</si>
  <si>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</si>
  <si>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</si>
  <si>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</si>
  <si>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</si>
  <si>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</si>
  <si>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</si>
  <si>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</si>
  <si>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</si>
  <si>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</si>
  <si>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</si>
  <si>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</si>
  <si>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</si>
  <si>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</si>
  <si>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</si>
  <si>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</si>
  <si>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</si>
  <si>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</si>
  <si>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</si>
  <si>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</si>
  <si>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</si>
  <si>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</si>
  <si>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</si>
  <si>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</si>
  <si>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</si>
  <si>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</si>
  <si>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</si>
  <si>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</si>
  <si>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</si>
  <si>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</si>
  <si>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</si>
  <si>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</si>
  <si>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</si>
  <si>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</si>
  <si>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</si>
  <si>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</si>
  <si>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</si>
  <si>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</si>
  <si>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</si>
  <si>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</si>
  <si>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</si>
  <si>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</si>
  <si>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</si>
  <si>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</si>
  <si>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</si>
  <si>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</si>
  <si>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</si>
  <si>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</si>
  <si>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</si>
  <si>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</si>
  <si>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</si>
  <si>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</si>
  <si>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</si>
  <si>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</si>
  <si>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</si>
  <si>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</si>
  <si>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</si>
  <si>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</si>
  <si>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</si>
  <si>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</si>
  <si>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</si>
  <si>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</si>
  <si>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</si>
  <si>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</si>
  <si>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</si>
  <si>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</si>
  <si>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</si>
  <si>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</si>
  <si>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</si>
  <si>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</si>
  <si>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</si>
  <si>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</si>
  <si>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</si>
  <si>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</si>
  <si>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</si>
  <si>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</si>
  <si>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</si>
  <si>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</si>
  <si>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</si>
  <si>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</si>
  <si>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</si>
  <si>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</si>
  <si>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</si>
  <si>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</si>
  <si>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</si>
  <si>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</si>
  <si>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</si>
  <si>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</si>
  <si>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</si>
  <si>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</si>
  <si>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</si>
  <si>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</si>
  <si>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</si>
  <si>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</si>
  <si>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</si>
  <si>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</si>
  <si>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</si>
  <si>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</si>
  <si>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</si>
  <si>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</si>
  <si>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</si>
  <si>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</si>
  <si>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</si>
  <si>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</si>
  <si>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</si>
  <si>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</si>
  <si>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</si>
  <si>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</si>
  <si>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</si>
  <si>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</si>
  <si>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</si>
  <si>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</si>
  <si>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</si>
  <si>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</si>
  <si>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</si>
  <si>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</si>
  <si>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</si>
  <si>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</si>
  <si>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</si>
  <si>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</si>
  <si>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</si>
  <si>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</si>
  <si>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</si>
  <si>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</si>
  <si>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</si>
  <si>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</si>
  <si>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</si>
  <si>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</si>
  <si>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</si>
  <si>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</si>
  <si>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</si>
  <si>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</si>
  <si>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</si>
  <si>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</si>
  <si>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</si>
  <si>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</si>
  <si>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</si>
  <si>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</si>
  <si>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</si>
  <si>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</si>
  <si>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</si>
  <si>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</si>
  <si>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</si>
  <si>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</si>
  <si>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</si>
  <si>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</si>
  <si>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</si>
  <si>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</si>
  <si>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</si>
  <si>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</si>
  <si>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</si>
  <si>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</si>
  <si>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</si>
  <si>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</si>
  <si>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</si>
  <si>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</si>
  <si>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</si>
  <si>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</si>
  <si>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</si>
  <si>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</si>
  <si>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</si>
  <si>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</si>
  <si>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</si>
  <si>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</si>
  <si>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</si>
  <si>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</si>
  <si>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</si>
  <si>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</si>
  <si>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</si>
  <si>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</si>
  <si>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</si>
  <si>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</si>
  <si>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</si>
  <si>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</si>
  <si>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</si>
  <si>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</si>
  <si>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</si>
  <si>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</si>
  <si>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</si>
  <si>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</si>
  <si>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</si>
  <si>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</si>
  <si>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</si>
  <si>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</si>
  <si>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</si>
  <si>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</si>
  <si>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</si>
  <si>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</si>
  <si>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</si>
  <si>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</si>
  <si>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</si>
  <si>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</si>
  <si>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</si>
  <si>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</si>
  <si>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</si>
  <si>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</si>
  <si>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</si>
  <si>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</si>
  <si>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</si>
  <si>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</si>
  <si>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</si>
  <si>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</si>
  <si>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</si>
  <si>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</si>
  <si>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</si>
  <si>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</si>
  <si>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</si>
  <si>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</si>
  <si>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</si>
  <si>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</si>
  <si>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</si>
  <si>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</si>
  <si>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</si>
  <si>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</si>
  <si>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</si>
  <si>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</si>
  <si>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</si>
  <si>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</si>
  <si>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</si>
  <si>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</si>
  <si>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</si>
  <si>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</si>
  <si>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</si>
  <si>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</si>
  <si>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</si>
  <si>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</si>
  <si>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</si>
  <si>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</si>
  <si>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</si>
  <si>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</si>
  <si>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</si>
  <si>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</si>
  <si>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</si>
  <si>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</si>
  <si>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</si>
  <si>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</si>
  <si>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</si>
  <si>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</si>
  <si>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</si>
  <si>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</si>
  <si>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</si>
  <si>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</si>
  <si>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</si>
  <si>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</si>
  <si>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</si>
  <si>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</si>
  <si>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</si>
  <si>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</si>
  <si>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</si>
  <si>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</si>
  <si>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</si>
  <si>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</si>
  <si>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</si>
  <si>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</si>
  <si>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</si>
  <si>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</si>
  <si>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</si>
  <si>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</si>
  <si>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</si>
  <si>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</si>
  <si>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</si>
  <si>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</si>
  <si>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</si>
  <si>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</si>
  <si>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</si>
  <si>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</si>
  <si>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</si>
  <si>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</si>
  <si>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</si>
  <si>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</si>
  <si>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</si>
  <si>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</si>
  <si>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</si>
  <si>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</si>
  <si>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</si>
  <si>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</si>
  <si>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</si>
  <si>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</si>
  <si>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</si>
  <si>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</si>
  <si>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</si>
  <si>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</si>
  <si>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</si>
  <si>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</si>
  <si>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</si>
  <si>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</si>
  <si>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</si>
  <si>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</si>
  <si>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</si>
  <si>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</si>
  <si>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</si>
  <si>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</si>
  <si>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</si>
  <si>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</si>
  <si>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</si>
  <si>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</si>
  <si>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</si>
  <si>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</si>
  <si>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</si>
  <si>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</si>
  <si>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</si>
  <si>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</si>
  <si>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</si>
  <si>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</si>
  <si>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</si>
  <si>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</si>
  <si>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</si>
  <si>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</si>
  <si>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</si>
  <si>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</si>
  <si>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</si>
  <si>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</si>
  <si>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</si>
  <si>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</si>
  <si>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</si>
  <si>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</si>
  <si>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</si>
  <si>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</si>
  <si>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</si>
  <si>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</si>
  <si>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</si>
  <si>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</si>
  <si>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</si>
  <si>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</si>
  <si>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</si>
  <si>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</si>
  <si>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</si>
  <si>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</si>
  <si>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</si>
  <si>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</si>
  <si>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</si>
  <si>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</si>
  <si>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</si>
  <si>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</si>
  <si>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</si>
  <si>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</si>
  <si>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</si>
  <si>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</si>
  <si>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</si>
  <si>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</si>
  <si>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</si>
  <si>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</si>
  <si>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</si>
  <si>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</si>
  <si>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</si>
  <si>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</si>
  <si>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</si>
  <si>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</si>
  <si>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</si>
  <si>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</si>
  <si>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</si>
  <si>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</si>
  <si>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</si>
  <si>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</si>
  <si>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</si>
  <si>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</si>
  <si>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</si>
  <si>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</si>
  <si>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</si>
  <si>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</si>
  <si>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</si>
  <si>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</si>
  <si>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</si>
  <si>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</si>
  <si>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</si>
  <si>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</si>
  <si>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</si>
  <si>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</si>
  <si>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</si>
  <si>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</si>
  <si>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</si>
  <si>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</si>
  <si>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</si>
  <si>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</si>
  <si>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</si>
  <si>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</si>
  <si>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</si>
  <si>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</si>
  <si>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</si>
  <si>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</si>
  <si>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</si>
  <si>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</si>
  <si>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</si>
  <si>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</si>
  <si>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</si>
  <si>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</si>
  <si>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</si>
  <si>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</si>
  <si>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</si>
  <si>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</si>
  <si>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</si>
  <si>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</si>
  <si>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</si>
  <si>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</si>
  <si>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</si>
  <si>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</si>
  <si>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</si>
  <si>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</si>
  <si>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</si>
  <si>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</si>
  <si>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</si>
  <si>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</si>
  <si>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</si>
  <si>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</si>
  <si>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</si>
  <si>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</si>
  <si>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</si>
  <si>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</si>
  <si>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</si>
  <si>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</si>
  <si>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</si>
  <si>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</si>
  <si>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</si>
  <si>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</si>
  <si>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</si>
  <si>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</si>
  <si>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</si>
  <si>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</si>
  <si>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</si>
  <si>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</si>
  <si>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</si>
  <si>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</si>
  <si>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</si>
  <si>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</si>
  <si>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</si>
  <si>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</si>
  <si>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</si>
  <si>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</si>
  <si>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</si>
  <si>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</si>
  <si>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</si>
  <si>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</si>
  <si>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</si>
  <si>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</si>
  <si>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</si>
  <si>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</si>
  <si>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</si>
  <si>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</si>
  <si>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</si>
  <si>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</si>
  <si>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</si>
  <si>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</si>
  <si>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</si>
  <si>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</si>
  <si>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</si>
  <si>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</si>
  <si>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</si>
  <si>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</si>
  <si>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</si>
  <si>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</si>
  <si>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</si>
  <si>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</si>
  <si>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</si>
  <si>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</si>
  <si>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</si>
  <si>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</si>
  <si>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</si>
  <si>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</si>
  <si>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</si>
  <si>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</si>
  <si>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</si>
  <si>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</si>
  <si>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</si>
  <si>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</si>
  <si>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</si>
  <si>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</si>
  <si>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</si>
  <si>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</si>
  <si>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</si>
  <si>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</si>
  <si>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</si>
  <si>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</si>
  <si>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</si>
  <si>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</si>
  <si>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</si>
  <si>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</si>
  <si>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</si>
  <si>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</si>
  <si>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</si>
  <si>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</si>
  <si>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</si>
  <si>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</si>
  <si>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</si>
  <si>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</si>
  <si>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</si>
  <si>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</si>
  <si>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</si>
  <si>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</si>
  <si>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</si>
  <si>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</si>
  <si>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</si>
  <si>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</si>
  <si>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</si>
  <si>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</si>
  <si>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</si>
  <si>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</si>
  <si>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</si>
  <si>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</si>
  <si>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</si>
  <si>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</si>
  <si>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</si>
  <si>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</si>
  <si>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</si>
  <si>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</si>
  <si>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</si>
  <si>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</si>
  <si>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</si>
  <si>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</si>
  <si>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</si>
  <si>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</si>
  <si>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</si>
  <si>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</si>
  <si>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</si>
  <si>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</si>
  <si>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</si>
  <si>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</si>
  <si>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</si>
  <si>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</si>
  <si>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</si>
  <si>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</si>
  <si>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</si>
  <si>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</si>
  <si>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</si>
  <si>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</si>
  <si>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</si>
  <si>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</si>
  <si>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</si>
  <si>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</si>
  <si>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</si>
  <si>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</si>
  <si>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</si>
  <si>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</si>
  <si>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</si>
  <si>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</si>
  <si>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</si>
  <si>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</si>
  <si>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</si>
  <si>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</si>
  <si>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</si>
  <si>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</si>
  <si>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</si>
  <si>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</si>
  <si>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</si>
  <si>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</si>
  <si>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</si>
  <si>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</si>
  <si>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</si>
  <si>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</si>
  <si>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</si>
  <si>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</si>
  <si>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</si>
  <si>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</si>
  <si>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</si>
  <si>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</si>
  <si>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</si>
  <si>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</si>
  <si>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</si>
  <si>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</si>
  <si>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</si>
  <si>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</si>
  <si>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</si>
  <si>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</si>
  <si>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</si>
  <si>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</si>
  <si>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</si>
  <si>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</si>
  <si>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</si>
  <si>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</si>
  <si>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</si>
  <si>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</si>
  <si>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</si>
  <si>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</si>
  <si>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</si>
  <si>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</si>
  <si>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</si>
  <si>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</si>
  <si>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</si>
  <si>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</si>
  <si>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</si>
  <si>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</si>
  <si>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</si>
  <si>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</si>
  <si>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</si>
  <si>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</si>
  <si>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</si>
  <si>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</si>
  <si>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</si>
  <si>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</si>
  <si>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</si>
  <si>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</si>
  <si>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</si>
  <si>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</si>
  <si>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</si>
  <si>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</si>
  <si>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</si>
  <si>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</si>
  <si>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</si>
  <si>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</si>
  <si>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</si>
  <si>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</si>
  <si>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</si>
  <si>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</si>
  <si>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</si>
  <si>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</si>
  <si>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</si>
  <si>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</si>
  <si>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</si>
  <si>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</si>
  <si>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</si>
  <si>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</si>
  <si>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</si>
  <si>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</si>
  <si>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</si>
  <si>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</si>
  <si>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</si>
  <si>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</si>
  <si>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</si>
  <si>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</si>
  <si>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</si>
  <si>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</si>
  <si>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</si>
  <si>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</si>
  <si>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</si>
  <si>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</si>
  <si>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</si>
  <si>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</si>
  <si>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</si>
  <si>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</si>
  <si>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</si>
  <si>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</si>
  <si>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</si>
  <si>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</si>
  <si>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</si>
  <si>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</si>
  <si>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</si>
  <si>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</si>
  <si>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</si>
  <si>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</si>
  <si>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</si>
  <si>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</si>
  <si>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</si>
  <si>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</si>
  <si>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</si>
  <si>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</si>
  <si>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</si>
  <si>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</si>
  <si>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</si>
  <si>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</si>
  <si>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</si>
  <si>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</si>
  <si>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</si>
  <si>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</si>
  <si>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</si>
  <si>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</si>
  <si>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</si>
  <si>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</si>
  <si>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</si>
  <si>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</si>
  <si>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</si>
  <si>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</si>
  <si>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</si>
  <si>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</si>
  <si>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</si>
  <si>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</si>
  <si>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</si>
  <si>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</si>
  <si>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</si>
  <si>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</si>
  <si>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</si>
  <si>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</si>
  <si>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</si>
  <si>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</si>
  <si>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</si>
  <si>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</si>
  <si>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</si>
  <si>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</si>
  <si>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</si>
  <si>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</si>
  <si>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</si>
  <si>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</si>
  <si>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</si>
  <si>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</si>
  <si>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</si>
  <si>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</si>
  <si>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</si>
  <si>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</si>
  <si>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</si>
  <si>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</si>
  <si>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</si>
  <si>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</si>
  <si>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</si>
  <si>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</si>
  <si>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</si>
  <si>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</si>
  <si>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</si>
  <si>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</si>
  <si>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</si>
  <si>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</si>
  <si>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</si>
  <si>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</si>
  <si>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</si>
  <si>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</si>
  <si>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</si>
  <si>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</si>
  <si>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</si>
  <si>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</si>
  <si>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</si>
  <si>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</si>
  <si>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</si>
  <si>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</si>
  <si>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</si>
  <si>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</si>
  <si>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</si>
  <si>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</si>
  <si>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</si>
  <si>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</si>
  <si>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</si>
  <si>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</si>
  <si>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</si>
  <si>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</si>
  <si>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</si>
  <si>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</si>
  <si>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</si>
  <si>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</si>
  <si>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</si>
  <si>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</si>
  <si>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</si>
  <si>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</si>
  <si>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</si>
  <si>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</si>
  <si>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</si>
  <si>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</si>
  <si>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</si>
  <si>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</si>
  <si>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</si>
  <si>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</si>
  <si>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</si>
  <si>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</si>
  <si>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</si>
  <si>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</si>
  <si>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</si>
  <si>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</si>
  <si>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</si>
  <si>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</si>
  <si>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</si>
  <si>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</si>
  <si>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</si>
  <si>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</si>
  <si>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</si>
  <si>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</si>
  <si>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</si>
  <si>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</si>
  <si>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</si>
  <si>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</si>
  <si>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</si>
  <si>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</si>
  <si>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</si>
  <si>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</si>
  <si>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</si>
  <si>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</si>
  <si>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</si>
  <si>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</si>
  <si>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</si>
  <si>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</si>
  <si>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</si>
  <si>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</si>
  <si>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</si>
  <si>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</si>
  <si>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</si>
  <si>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</si>
  <si>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</si>
  <si>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</si>
  <si>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</si>
  <si>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</si>
  <si>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</si>
  <si>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</si>
  <si>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</si>
  <si>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</si>
  <si>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</si>
  <si>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</si>
  <si>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</si>
  <si>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</si>
  <si>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</si>
  <si>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</si>
  <si>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</si>
  <si>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</si>
  <si>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</si>
  <si>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</si>
  <si>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</si>
  <si>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</si>
  <si>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</si>
  <si>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</si>
  <si>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</si>
  <si>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</si>
  <si>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</si>
  <si>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</si>
  <si>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</si>
  <si>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</si>
  <si>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</si>
  <si>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</si>
  <si>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</si>
  <si>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</si>
  <si>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</si>
  <si>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</si>
  <si>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</si>
  <si>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</si>
  <si>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</si>
  <si>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</si>
  <si>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</si>
  <si>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</si>
  <si>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</si>
  <si>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</si>
  <si>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</si>
  <si>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</si>
  <si>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</si>
  <si>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</si>
  <si>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</si>
  <si>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</si>
  <si>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</si>
  <si>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</si>
  <si>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</si>
  <si>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</si>
  <si>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</si>
  <si>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</si>
  <si>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</si>
  <si>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</si>
  <si>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</si>
  <si>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</si>
  <si>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</si>
  <si>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</si>
  <si>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</si>
  <si>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</si>
  <si>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</si>
  <si>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</si>
  <si>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</si>
  <si>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</si>
  <si>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</si>
  <si>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</si>
  <si>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</si>
  <si>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</si>
  <si>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</si>
  <si>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</si>
  <si>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</si>
  <si>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</si>
  <si>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</si>
  <si>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</si>
  <si>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</si>
  <si>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</si>
  <si>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</si>
  <si>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</si>
  <si>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</si>
  <si>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</si>
  <si>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</si>
  <si>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</si>
  <si>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</si>
  <si>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</si>
  <si>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</si>
  <si>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</si>
  <si>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</si>
  <si>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</si>
  <si>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</si>
  <si>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</si>
  <si>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</si>
  <si>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</si>
  <si>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</si>
  <si>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</si>
  <si>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</si>
  <si>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</si>
  <si>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</si>
  <si>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</si>
  <si>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</si>
  <si>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</si>
  <si>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</si>
  <si>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</si>
  <si>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</si>
  <si>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</si>
  <si>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</si>
  <si>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</si>
  <si>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</si>
  <si>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</si>
  <si>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</si>
  <si>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</si>
  <si>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</si>
  <si>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</si>
  <si>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</si>
  <si>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</si>
  <si>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</si>
  <si>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</si>
  <si>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</si>
  <si>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</si>
  <si>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</si>
  <si>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</si>
  <si>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</si>
  <si>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</si>
  <si>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</si>
  <si>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</si>
  <si>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</si>
  <si>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</si>
  <si>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</si>
  <si>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</si>
  <si>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</si>
  <si>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</si>
  <si>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</si>
  <si>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</si>
  <si>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</si>
  <si>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</si>
  <si>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</si>
  <si>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</si>
  <si>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</si>
  <si>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</si>
  <si>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</si>
  <si>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</si>
  <si>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</si>
  <si>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</si>
  <si>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</si>
  <si>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</si>
  <si>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</si>
  <si>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</si>
  <si>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</si>
  <si>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</si>
  <si>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</si>
  <si>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</si>
  <si>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</si>
  <si>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</si>
  <si>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</si>
  <si>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</si>
  <si>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</si>
  <si>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</si>
  <si>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</si>
  <si>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</si>
  <si>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</si>
  <si>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</si>
  <si>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</si>
  <si>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</si>
  <si>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</si>
  <si>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</si>
  <si>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</si>
  <si>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</si>
  <si>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</si>
  <si>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</si>
  <si>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</si>
  <si>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</si>
  <si>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</si>
  <si>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</si>
  <si>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</si>
  <si>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</si>
  <si>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</si>
  <si>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</si>
  <si>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</si>
  <si>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</si>
  <si>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</si>
  <si>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</si>
  <si>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</si>
  <si>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</si>
  <si>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</si>
  <si>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</si>
  <si>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</si>
  <si>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</si>
  <si>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</si>
  <si>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</si>
  <si>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</si>
  <si>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</si>
  <si>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</si>
  <si>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</si>
  <si>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</si>
  <si>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</si>
  <si>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</si>
  <si>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</si>
  <si>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</si>
  <si>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</si>
  <si>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</si>
  <si>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</si>
  <si>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</si>
  <si>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</si>
  <si>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</si>
  <si>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</si>
  <si>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</si>
  <si>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</si>
  <si>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</si>
  <si>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</si>
  <si>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</si>
  <si>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</si>
  <si>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</si>
  <si>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</si>
  <si>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</si>
  <si>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</si>
  <si>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</si>
  <si>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</si>
  <si>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</si>
  <si>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</si>
  <si>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</si>
  <si>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</si>
  <si>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</si>
  <si>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</si>
  <si>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</si>
  <si>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</si>
  <si>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</si>
  <si>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</si>
  <si>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</si>
  <si>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</si>
  <si>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</si>
  <si>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</si>
  <si>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</si>
  <si>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</si>
  <si>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</si>
  <si>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</si>
  <si>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</si>
  <si>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</si>
  <si>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</si>
  <si>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</si>
  <si>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</si>
  <si>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</si>
  <si>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</si>
  <si>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</si>
  <si>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</si>
  <si>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</si>
  <si>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</si>
  <si>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</si>
  <si>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</si>
  <si>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</si>
  <si>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</si>
  <si>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</si>
  <si>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</si>
  <si>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</si>
  <si>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</si>
  <si>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</si>
  <si>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</si>
  <si>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</si>
  <si>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</si>
  <si>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</si>
  <si>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</si>
  <si>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</si>
  <si>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</si>
  <si>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</si>
  <si>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</si>
  <si>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</si>
  <si>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</si>
  <si>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</si>
  <si>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</si>
  <si>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</si>
  <si>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</si>
  <si>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</si>
  <si>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</si>
  <si>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</si>
  <si>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</si>
  <si>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</si>
  <si>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</si>
  <si>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</si>
  <si>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</si>
  <si>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</si>
  <si>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</si>
  <si>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</si>
  <si>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</si>
  <si>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</si>
  <si>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</si>
  <si>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</si>
  <si>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</si>
  <si>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</si>
  <si>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</si>
  <si>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</si>
  <si>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</si>
  <si>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</si>
  <si>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</si>
  <si>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</si>
  <si>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</si>
  <si>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</si>
  <si>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</si>
  <si>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</si>
  <si>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</si>
  <si>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</si>
  <si>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</si>
  <si>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</si>
  <si>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</si>
  <si>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</si>
  <si>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</si>
  <si>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</si>
  <si>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</si>
  <si>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</si>
  <si>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</si>
  <si>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</si>
  <si>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</si>
  <si>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</si>
  <si>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</si>
  <si>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</si>
  <si>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</si>
  <si>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</si>
  <si>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</si>
  <si>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</si>
  <si>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</si>
  <si>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</si>
  <si>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</si>
  <si>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</si>
  <si>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</si>
  <si>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</si>
  <si>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</si>
  <si>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</si>
  <si>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</si>
  <si>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</si>
  <si>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</si>
  <si>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</si>
  <si>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</si>
  <si>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</si>
  <si>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</si>
  <si>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</si>
  <si>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</si>
  <si>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</si>
  <si>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</si>
  <si>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</si>
  <si>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</si>
  <si>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</si>
  <si>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</si>
  <si>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</si>
  <si>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</si>
  <si>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</si>
  <si>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</si>
  <si>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</si>
  <si>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</si>
  <si>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</si>
  <si>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</si>
  <si>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</si>
  <si>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</si>
  <si>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</si>
  <si>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</si>
  <si>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</si>
  <si>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</si>
  <si>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</si>
  <si>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</si>
  <si>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</si>
  <si>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</si>
  <si>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</si>
  <si>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</si>
  <si>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</si>
  <si>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</si>
  <si>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</si>
  <si>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</si>
  <si>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</si>
  <si>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</si>
  <si>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</si>
  <si>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</si>
  <si>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</si>
  <si>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</si>
  <si>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</si>
  <si>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</si>
  <si>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</si>
  <si>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</si>
  <si>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</si>
  <si>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</si>
  <si>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</si>
  <si>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</si>
  <si>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</si>
  <si>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</si>
  <si>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</si>
  <si>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</si>
  <si>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</si>
  <si>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</si>
  <si>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</si>
  <si>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</si>
  <si>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</si>
  <si>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</si>
  <si>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</si>
  <si>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</si>
  <si>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</si>
  <si>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</si>
  <si>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</si>
  <si>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</si>
  <si>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</si>
  <si>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</si>
  <si>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</si>
  <si>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</si>
  <si>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</si>
  <si>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</si>
  <si>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</si>
  <si>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</si>
  <si>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</si>
  <si>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</si>
  <si>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</si>
  <si>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</si>
  <si>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</si>
  <si>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</si>
  <si>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</si>
  <si>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</si>
  <si>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</si>
  <si>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</si>
  <si>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</si>
  <si>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</si>
  <si>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</si>
  <si>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</si>
  <si>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</si>
  <si>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</si>
  <si>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</si>
  <si>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</si>
  <si>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</si>
  <si>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</si>
  <si>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</si>
  <si>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</si>
  <si>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</si>
  <si>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</si>
  <si>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</si>
  <si>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</si>
  <si>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</si>
  <si>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</si>
  <si>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</si>
  <si>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</si>
  <si>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</si>
  <si>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</si>
  <si>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</si>
  <si>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</si>
  <si>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</si>
  <si>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</si>
  <si>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</si>
  <si>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</si>
  <si>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</si>
  <si>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</si>
  <si>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</si>
  <si>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</si>
  <si>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</si>
  <si>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</si>
  <si>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</si>
  <si>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</si>
  <si>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</si>
  <si>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</si>
  <si>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</si>
  <si>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</si>
  <si>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</si>
  <si>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</si>
  <si>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</si>
  <si>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</si>
  <si>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</si>
  <si>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</si>
  <si>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</si>
  <si>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</si>
  <si>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</si>
  <si>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</si>
  <si>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</si>
  <si>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</si>
  <si>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</si>
  <si>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</si>
  <si>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</si>
  <si>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</si>
  <si>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</si>
  <si>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</si>
  <si>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</si>
  <si>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</si>
  <si>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</si>
  <si>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</si>
  <si>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</si>
  <si>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</si>
  <si>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</si>
  <si>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</si>
  <si>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</si>
  <si>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</si>
  <si>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</si>
  <si>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</si>
  <si>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</si>
  <si>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</si>
  <si>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</si>
  <si>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</si>
  <si>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</si>
  <si>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</si>
  <si>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</si>
  <si>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</si>
  <si>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</si>
  <si>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</si>
  <si>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</si>
  <si>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</si>
  <si>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</si>
  <si>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</si>
  <si>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</si>
  <si>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</si>
  <si>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</si>
  <si>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</si>
  <si>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</si>
  <si>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</si>
  <si>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</si>
  <si>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</si>
  <si>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</si>
  <si>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</si>
  <si>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</si>
  <si>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</si>
  <si>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</si>
  <si>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</si>
  <si>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</si>
  <si>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</si>
  <si>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</si>
  <si>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</si>
  <si>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</si>
  <si>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</si>
  <si>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</si>
  <si>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</si>
  <si>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</si>
  <si>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</si>
  <si>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</si>
  <si>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</si>
  <si>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</si>
  <si>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</si>
  <si>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</si>
  <si>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</si>
  <si>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</si>
  <si>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</si>
  <si>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</si>
  <si>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</si>
  <si>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</si>
  <si>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</si>
  <si>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</si>
  <si>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</si>
  <si>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</si>
  <si>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</si>
  <si>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</si>
  <si>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</si>
  <si>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</si>
  <si>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</si>
  <si>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</si>
  <si>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</si>
  <si>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</si>
  <si>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</si>
  <si>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</si>
  <si>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</si>
  <si>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</si>
  <si>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</si>
  <si>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</si>
  <si>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</si>
  <si>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</si>
  <si>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</si>
  <si>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</si>
  <si>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</si>
  <si>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</si>
  <si>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</si>
  <si>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</si>
  <si>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</si>
  <si>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</si>
  <si>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</si>
  <si>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</si>
  <si>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</si>
  <si>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</si>
  <si>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</si>
  <si>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</si>
  <si>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</si>
  <si>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</si>
  <si>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</si>
  <si>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</si>
  <si>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</si>
  <si>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</si>
  <si>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</si>
  <si>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</si>
  <si>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</si>
  <si>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</si>
  <si>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</si>
  <si>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</si>
  <si>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</si>
  <si>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</si>
  <si>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</si>
  <si>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</si>
  <si>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</si>
  <si>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</si>
  <si>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</si>
  <si>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</si>
  <si>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</si>
  <si>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</si>
  <si>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</si>
  <si>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</si>
  <si>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</si>
  <si>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</si>
  <si>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</si>
  <si>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</si>
  <si>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</si>
  <si>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</si>
  <si>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</si>
  <si>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</si>
  <si>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</si>
  <si>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</si>
  <si>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</si>
  <si>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</si>
  <si>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</si>
  <si>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</si>
  <si>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</si>
  <si>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</si>
  <si>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</si>
  <si>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</si>
  <si>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</si>
  <si>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</si>
  <si>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</si>
  <si>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</si>
  <si>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</si>
  <si>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</si>
  <si>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</si>
  <si>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</si>
  <si>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</si>
  <si>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</si>
  <si>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</si>
  <si>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</si>
  <si>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</si>
  <si>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</si>
  <si>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</si>
  <si>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</si>
  <si>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</si>
  <si>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</si>
  <si>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</si>
  <si>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</si>
  <si>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</si>
  <si>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</si>
  <si>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</si>
  <si>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</si>
  <si>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</si>
  <si>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</si>
  <si>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</si>
  <si>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</si>
  <si>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</si>
  <si>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</si>
  <si>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</si>
  <si>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</si>
  <si>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</si>
  <si>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</si>
  <si>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</si>
  <si>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</si>
  <si>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</si>
  <si>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</si>
  <si>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</si>
  <si>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</si>
  <si>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</si>
  <si>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</si>
  <si>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</si>
  <si>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</si>
  <si>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</si>
  <si>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</si>
  <si>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</si>
  <si>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</si>
  <si>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</si>
  <si>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</si>
  <si>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</si>
  <si>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</si>
  <si>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</si>
  <si>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</si>
  <si>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</si>
  <si>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</si>
  <si>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</si>
  <si>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</si>
  <si>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</si>
  <si>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</si>
  <si>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</si>
  <si>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</si>
  <si>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</si>
  <si>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</si>
  <si>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</si>
  <si>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</si>
  <si>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</si>
  <si>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</si>
  <si>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</si>
  <si>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</si>
  <si>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</si>
  <si>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</si>
  <si>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</si>
  <si>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</si>
  <si>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</si>
  <si>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</si>
  <si>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</si>
  <si>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</si>
  <si>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</si>
  <si>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</si>
  <si>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</si>
  <si>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</si>
  <si>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</si>
  <si>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</si>
  <si>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</si>
  <si>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</si>
  <si>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</si>
  <si>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</si>
  <si>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</si>
  <si>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</si>
  <si>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</si>
  <si>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</si>
  <si>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</si>
  <si>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</si>
  <si>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</si>
  <si>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</si>
  <si>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</si>
  <si>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</si>
  <si>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</si>
  <si>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</si>
  <si>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</si>
  <si>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</si>
  <si>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</si>
  <si>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</si>
  <si>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</si>
  <si>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</si>
  <si>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</si>
  <si>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</si>
  <si>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</si>
  <si>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</si>
  <si>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</si>
  <si>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</si>
  <si>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</si>
  <si>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</si>
  <si>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</si>
  <si>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</si>
  <si>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</si>
  <si>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</si>
  <si>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</si>
  <si>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</si>
  <si>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</si>
  <si>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</si>
  <si>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</si>
  <si>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</si>
  <si>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</si>
  <si>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</si>
  <si>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</si>
  <si>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</si>
  <si>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</si>
  <si>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</si>
  <si>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</si>
  <si>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</si>
  <si>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</si>
  <si>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</si>
  <si>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</si>
  <si>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</si>
  <si>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</si>
  <si>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</si>
  <si>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</si>
  <si>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</si>
  <si>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</si>
  <si>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</si>
  <si>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</si>
  <si>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</si>
  <si>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</si>
  <si>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</si>
  <si>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</si>
  <si>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</si>
  <si>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</si>
  <si>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</si>
  <si>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</si>
  <si>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</si>
  <si>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</si>
  <si>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</si>
  <si>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</si>
  <si>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</si>
  <si>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</si>
  <si>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</si>
  <si>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</si>
  <si>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</si>
  <si>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</si>
  <si>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</si>
  <si>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</si>
  <si>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</si>
  <si>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</si>
  <si>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</si>
  <si>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</si>
  <si>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</si>
  <si>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</si>
  <si>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</si>
  <si>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</si>
  <si>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</si>
  <si>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</si>
  <si>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</si>
  <si>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</si>
  <si>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</si>
  <si>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</si>
  <si>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</si>
  <si>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</si>
  <si>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</si>
  <si>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</si>
  <si>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</si>
  <si>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</si>
  <si>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</si>
  <si>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</si>
  <si>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</si>
  <si>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</si>
  <si>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</si>
  <si>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</si>
  <si>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</si>
  <si>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</si>
  <si>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</si>
  <si>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</si>
  <si>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</si>
  <si>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</si>
  <si>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</si>
  <si>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</si>
  <si>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</si>
  <si>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</si>
  <si>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</si>
  <si>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</si>
  <si>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</si>
  <si>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</si>
  <si>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</si>
  <si>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</si>
  <si>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</si>
  <si>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</si>
  <si>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</si>
  <si>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</si>
  <si>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</si>
  <si>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</si>
  <si>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</si>
  <si>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</si>
  <si>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</si>
  <si>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</si>
  <si>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</si>
  <si>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</si>
  <si>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</si>
  <si>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</si>
  <si>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</si>
  <si>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</si>
  <si>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</si>
  <si>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</si>
  <si>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</si>
  <si>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</si>
  <si>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</si>
  <si>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</si>
  <si>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</si>
  <si>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</si>
  <si>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</si>
  <si>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</si>
  <si>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</si>
  <si>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</si>
  <si>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</si>
  <si>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</si>
  <si>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</si>
  <si>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</si>
  <si>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</si>
  <si>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</si>
  <si>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</si>
  <si>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</si>
  <si>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</si>
  <si>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</si>
  <si>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</si>
  <si>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</si>
  <si>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</si>
  <si>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</si>
  <si>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</si>
  <si>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</si>
  <si>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</si>
  <si>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</si>
  <si>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</si>
  <si>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</si>
  <si>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</si>
  <si>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</si>
  <si>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</si>
  <si>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</si>
  <si>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</si>
  <si>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</si>
  <si>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</si>
  <si>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</si>
  <si>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</si>
  <si>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</si>
  <si>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</si>
  <si>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</si>
  <si>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</si>
  <si>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</si>
  <si>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</si>
  <si>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</si>
  <si>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</si>
  <si>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</si>
  <si>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</si>
  <si>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</si>
  <si>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</si>
  <si>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</si>
  <si>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</si>
  <si>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</si>
  <si>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</si>
  <si>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</si>
  <si>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</si>
  <si>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</si>
  <si>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</si>
  <si>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</si>
  <si>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</si>
  <si>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</si>
  <si>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</si>
  <si>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</si>
  <si>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</si>
  <si>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</si>
  <si>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</si>
  <si>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</si>
  <si>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</si>
  <si>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</si>
  <si>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</si>
  <si>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</si>
  <si>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</si>
  <si>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</si>
  <si>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</si>
  <si>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</si>
  <si>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</si>
  <si>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</si>
  <si>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</si>
  <si>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</si>
  <si>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</si>
  <si>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</si>
  <si>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</si>
  <si>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</si>
  <si>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</si>
  <si>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</si>
  <si>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</si>
  <si>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</si>
  <si>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</si>
  <si>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</si>
  <si>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</si>
  <si>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</si>
  <si>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</si>
  <si>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</si>
  <si>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</si>
  <si>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</si>
  <si>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</si>
  <si>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</si>
  <si>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</si>
  <si>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</si>
  <si>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</si>
  <si>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</si>
  <si>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</si>
  <si>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</si>
  <si>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</si>
  <si>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</si>
  <si>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</si>
  <si>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</si>
  <si>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</si>
  <si>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</si>
  <si>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</si>
  <si>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</si>
  <si>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</si>
  <si>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</si>
  <si>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</si>
  <si>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</si>
  <si>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</si>
  <si>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</si>
  <si>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</si>
  <si>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</si>
  <si>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</si>
  <si>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</si>
  <si>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</si>
  <si>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</si>
  <si>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</si>
  <si>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</si>
  <si>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</si>
  <si>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</si>
  <si>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</si>
  <si>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</si>
  <si>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</si>
  <si>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</si>
  <si>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</si>
  <si>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</si>
  <si>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</si>
  <si>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</si>
  <si>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</si>
  <si>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</si>
  <si>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</si>
  <si>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</si>
  <si>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</si>
  <si>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</si>
  <si>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</si>
  <si>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</si>
  <si>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</si>
  <si>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</si>
  <si>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</si>
  <si>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</si>
  <si>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</si>
  <si>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</si>
  <si>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</si>
  <si>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</si>
  <si>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</si>
  <si>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</si>
  <si>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</si>
  <si>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</si>
  <si>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</si>
  <si>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</si>
  <si>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</si>
  <si>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</si>
  <si>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</si>
  <si>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</si>
  <si>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</si>
  <si>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</si>
  <si>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</si>
  <si>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</si>
  <si>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</si>
  <si>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</si>
  <si>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</si>
  <si>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</si>
  <si>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</si>
  <si>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</si>
  <si>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</si>
  <si>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</si>
  <si>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</si>
  <si>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</si>
  <si>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</si>
  <si>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</si>
  <si>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</si>
  <si>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</si>
  <si>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</si>
  <si>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</si>
  <si>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</si>
  <si>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</si>
  <si>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</si>
  <si>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</si>
  <si>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</si>
  <si>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</si>
  <si>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</si>
  <si>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</si>
  <si>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</si>
  <si>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</si>
  <si>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</si>
  <si>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</si>
  <si>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</si>
  <si>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</si>
  <si>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</si>
  <si>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</si>
  <si>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</si>
  <si>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</si>
  <si>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</si>
  <si>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</si>
  <si>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</si>
  <si>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</si>
  <si>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</si>
  <si>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</si>
  <si>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</si>
  <si>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</si>
  <si>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</si>
  <si>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</si>
  <si>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</si>
  <si>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</si>
  <si>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</si>
  <si>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</si>
  <si>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</si>
  <si>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</si>
  <si>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</si>
  <si>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</si>
  <si>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</si>
  <si>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</si>
  <si>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</si>
  <si>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</si>
  <si>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</si>
  <si>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</si>
  <si>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</si>
  <si>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</si>
  <si>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</si>
  <si>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</si>
  <si>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</si>
  <si>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</si>
  <si>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</si>
  <si>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</si>
  <si>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</si>
  <si>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</si>
  <si>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</si>
  <si>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</si>
  <si>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</si>
  <si>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</si>
  <si>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</si>
  <si>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</si>
  <si>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</si>
  <si>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</si>
  <si>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</si>
  <si>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</si>
  <si>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</si>
  <si>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</si>
  <si>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</si>
  <si>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</si>
  <si>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</si>
  <si>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</si>
  <si>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</si>
  <si>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</si>
  <si>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</si>
  <si>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</si>
  <si>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</si>
  <si>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</si>
  <si>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</si>
  <si>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</si>
  <si>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</si>
  <si>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</si>
  <si>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</si>
  <si>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</si>
  <si>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</si>
  <si>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</si>
  <si>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</si>
  <si>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</si>
  <si>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</si>
  <si>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</si>
  <si>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</si>
  <si>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</si>
  <si>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</si>
  <si>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</si>
  <si>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</si>
  <si>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</si>
  <si>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</si>
  <si>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</si>
  <si>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</si>
  <si>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</si>
  <si>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</si>
  <si>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</si>
  <si>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</si>
  <si>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</si>
  <si>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</si>
  <si>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</si>
  <si>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</si>
  <si>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</si>
  <si>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</si>
  <si>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</si>
  <si>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</si>
  <si>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</si>
  <si>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</si>
  <si>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</si>
  <si>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</si>
  <si>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</si>
  <si>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</si>
  <si>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</si>
  <si>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</si>
  <si>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</si>
  <si>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</si>
  <si>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</si>
  <si>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</si>
  <si>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</si>
  <si>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</si>
  <si>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</si>
  <si>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</si>
  <si>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</si>
  <si>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</si>
  <si>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</si>
  <si>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</si>
  <si>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</si>
  <si>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</si>
  <si>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</si>
  <si>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</si>
  <si>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</si>
  <si>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</si>
  <si>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</si>
  <si>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</si>
  <si>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</si>
  <si>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</si>
  <si>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</si>
  <si>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</si>
  <si>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</si>
  <si>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</si>
  <si>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</si>
  <si>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</si>
  <si>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</si>
  <si>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</si>
  <si>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</si>
  <si>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</si>
  <si>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</si>
  <si>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</si>
  <si>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</si>
  <si>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</si>
  <si>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</si>
  <si>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</si>
  <si>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</si>
  <si>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</si>
  <si>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</si>
  <si>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</si>
  <si>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</si>
  <si>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</si>
  <si>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</si>
  <si>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</si>
  <si>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</si>
  <si>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</si>
  <si>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</si>
  <si>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</si>
  <si>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</si>
  <si>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</si>
  <si>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</si>
  <si>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</si>
  <si>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</si>
  <si>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</si>
  <si>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</si>
  <si>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</si>
  <si>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</si>
  <si>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</si>
  <si>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</si>
  <si>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</si>
  <si>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</si>
  <si>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</si>
  <si>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</si>
  <si>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</si>
  <si>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</si>
  <si>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</si>
  <si>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</si>
  <si>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</si>
  <si>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</si>
  <si>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</si>
  <si>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</si>
  <si>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</si>
  <si>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</si>
  <si>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</si>
  <si>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</si>
  <si>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</si>
  <si>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</si>
  <si>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</si>
  <si>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</si>
  <si>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</si>
  <si>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</si>
  <si>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</si>
  <si>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</si>
  <si>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</si>
  <si>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</si>
  <si>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</si>
  <si>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</si>
  <si>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</si>
  <si>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</si>
  <si>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</si>
  <si>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</si>
  <si>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</si>
  <si>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</si>
  <si>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</si>
  <si>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</si>
  <si>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</si>
  <si>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</si>
  <si>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</si>
  <si>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</si>
  <si>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</si>
  <si>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</si>
  <si>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</si>
  <si>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</si>
  <si>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</si>
  <si>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</si>
  <si>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</si>
  <si>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</si>
  <si>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</si>
  <si>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</si>
  <si>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</si>
  <si>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</si>
  <si>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</si>
  <si>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</si>
  <si>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</si>
  <si>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</si>
  <si>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</si>
  <si>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</si>
  <si>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</si>
  <si>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</si>
  <si>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</si>
  <si>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</si>
  <si>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</si>
  <si>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</si>
  <si>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</si>
  <si>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</si>
  <si>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</si>
  <si>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</si>
  <si>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</si>
  <si>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</si>
  <si>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</si>
  <si>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</si>
  <si>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</si>
  <si>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</si>
  <si>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</si>
  <si>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</si>
  <si>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</si>
  <si>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</si>
  <si>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</si>
  <si>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</si>
  <si>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</si>
  <si>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</si>
  <si>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</si>
  <si>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</si>
  <si>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</si>
  <si>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</si>
  <si>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</si>
  <si>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</si>
  <si>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</si>
  <si>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</si>
  <si>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</si>
  <si>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</si>
  <si>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</si>
  <si>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</si>
  <si>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</si>
  <si>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</si>
  <si>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</si>
  <si>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</si>
  <si>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</si>
  <si>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</si>
  <si>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</si>
  <si>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</si>
  <si>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</si>
  <si>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</si>
  <si>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</si>
  <si>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</si>
  <si>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</si>
  <si>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</si>
  <si>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</si>
  <si>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</si>
  <si>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</si>
  <si>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</si>
  <si>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</si>
  <si>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</si>
  <si>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</si>
  <si>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</si>
  <si>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</si>
  <si>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</si>
  <si>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</si>
  <si>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</si>
  <si>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</si>
  <si>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</si>
  <si>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</si>
  <si>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</si>
  <si>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</si>
  <si>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</si>
  <si>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</si>
  <si>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</si>
  <si>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</si>
  <si>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</si>
  <si>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</si>
  <si>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</si>
  <si>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</si>
  <si>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</si>
  <si>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</si>
  <si>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</si>
  <si>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</si>
  <si>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</si>
  <si>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</si>
  <si>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</si>
  <si>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</si>
  <si>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</si>
  <si>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</si>
  <si>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</si>
  <si>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</si>
  <si>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</si>
  <si>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</si>
  <si>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</si>
  <si>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</si>
  <si>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</si>
  <si>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</si>
  <si>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</si>
  <si>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</si>
  <si>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</si>
  <si>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</si>
  <si>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</si>
  <si>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</si>
  <si>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</si>
  <si>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</si>
  <si>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</si>
  <si>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</si>
  <si>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</si>
  <si>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</si>
  <si>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</si>
  <si>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</si>
  <si>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</si>
  <si>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</si>
  <si>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</si>
  <si>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</si>
  <si>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</si>
  <si>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</si>
  <si>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</si>
  <si>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</si>
  <si>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</si>
  <si>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</si>
  <si>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</si>
  <si>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</si>
  <si>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</si>
  <si>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</si>
  <si>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</si>
  <si>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</si>
  <si>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</si>
  <si>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</si>
  <si>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</si>
  <si>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</si>
  <si>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</si>
  <si>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</si>
  <si>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</si>
  <si>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</si>
  <si>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</si>
  <si>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</si>
  <si>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</si>
  <si>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</si>
  <si>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</si>
  <si>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</si>
  <si>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</si>
  <si>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</si>
  <si>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</si>
  <si>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</si>
  <si>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</si>
  <si>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</si>
  <si>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</si>
  <si>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</si>
  <si>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</si>
  <si>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</si>
  <si>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</si>
  <si>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</si>
  <si>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</si>
  <si>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</si>
  <si>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</si>
  <si>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</si>
  <si>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</si>
  <si>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</si>
  <si>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</si>
  <si>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</si>
  <si>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</si>
  <si>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</si>
  <si>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</si>
  <si>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</si>
  <si>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</si>
  <si>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</si>
  <si>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</si>
  <si>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</si>
  <si>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</si>
  <si>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</si>
  <si>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</si>
  <si>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</si>
  <si>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</si>
  <si>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</si>
  <si>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</si>
  <si>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</si>
  <si>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</si>
  <si>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</si>
  <si>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</si>
  <si>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</si>
  <si>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</si>
  <si>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</si>
  <si>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</si>
  <si>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</si>
  <si>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</si>
  <si>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</si>
  <si>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</si>
  <si>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</si>
  <si>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</si>
  <si>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</si>
  <si>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</si>
  <si>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</si>
  <si>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</si>
  <si>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</si>
  <si>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</si>
  <si>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</si>
  <si>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</si>
  <si>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</si>
  <si>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</si>
  <si>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</si>
  <si>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</si>
  <si>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</si>
  <si>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</si>
  <si>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</si>
  <si>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</si>
  <si>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</si>
  <si>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</si>
  <si>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</si>
  <si>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</si>
  <si>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</si>
  <si>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</si>
  <si>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</si>
  <si>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</si>
  <si>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</si>
  <si>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</si>
  <si>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</si>
  <si>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</si>
  <si>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</si>
  <si>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</si>
  <si>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</si>
  <si>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</si>
  <si>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</si>
  <si>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</si>
  <si>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</si>
  <si>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</si>
  <si>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</si>
  <si>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</si>
  <si>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</si>
  <si>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</si>
  <si>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</si>
  <si>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</si>
  <si>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</si>
  <si>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</si>
  <si>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</si>
  <si>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</si>
  <si>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</si>
  <si>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</si>
  <si>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</si>
  <si>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</si>
  <si>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</si>
  <si>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</si>
  <si>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</si>
  <si>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</si>
  <si>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</si>
  <si>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</si>
  <si>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</si>
  <si>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</si>
  <si>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</si>
  <si>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</si>
  <si>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</si>
  <si>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</si>
  <si>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</si>
  <si>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</si>
  <si>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</si>
  <si>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</si>
  <si>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</si>
  <si>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</si>
  <si>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</si>
  <si>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</si>
  <si>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</si>
  <si>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</si>
  <si>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</si>
  <si>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</si>
  <si>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</si>
  <si>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</si>
  <si>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</si>
  <si>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</si>
  <si>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</si>
  <si>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</si>
  <si>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</si>
  <si>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</si>
  <si>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</si>
  <si>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</si>
  <si>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</si>
  <si>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</si>
  <si>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</si>
  <si>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</si>
  <si>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</si>
  <si>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</si>
  <si>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</si>
  <si>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</si>
  <si>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</si>
  <si>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</si>
  <si>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</si>
  <si>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</si>
  <si>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</si>
  <si>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</si>
  <si>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</si>
  <si>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</si>
  <si>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</si>
  <si>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</si>
  <si>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</si>
  <si>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</si>
  <si>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</si>
  <si>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</si>
  <si>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</si>
  <si>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</si>
  <si>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</si>
  <si>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</si>
  <si>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</si>
  <si>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</si>
  <si>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</si>
  <si>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</si>
  <si>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</si>
  <si>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</si>
  <si>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</si>
  <si>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</si>
  <si>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</si>
  <si>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</si>
  <si>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</si>
  <si>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</si>
  <si>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</si>
  <si>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</si>
  <si>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</si>
  <si>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</si>
  <si>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</si>
  <si>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</si>
  <si>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</si>
  <si>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</si>
  <si>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</si>
  <si>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</si>
  <si>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</si>
  <si>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</si>
  <si>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</si>
  <si>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</si>
  <si>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</si>
  <si>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</si>
  <si>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</si>
  <si>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</si>
  <si>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</si>
  <si>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</si>
  <si>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</si>
  <si>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</si>
  <si>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</si>
  <si>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</si>
  <si>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</si>
  <si>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</si>
  <si>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</si>
  <si>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</si>
  <si>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</si>
  <si>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</si>
  <si>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</si>
  <si>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</si>
  <si>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</si>
  <si>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</si>
  <si>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</si>
  <si>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</si>
  <si>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</si>
  <si>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</si>
  <si>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</si>
  <si>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</si>
  <si>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</si>
  <si>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</si>
  <si>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</si>
  <si>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</si>
  <si>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</si>
  <si>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</si>
  <si>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</si>
  <si>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</si>
  <si>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</si>
  <si>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</si>
  <si>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</si>
  <si>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</si>
  <si>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</si>
  <si>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</si>
  <si>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</si>
  <si>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</si>
  <si>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</si>
  <si>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</si>
  <si>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</si>
  <si>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</si>
  <si>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</si>
  <si>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</si>
  <si>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</si>
  <si>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</si>
  <si>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</si>
  <si>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</si>
  <si>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</si>
  <si>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</si>
  <si>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</si>
  <si>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</si>
  <si>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</si>
  <si>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</si>
  <si>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</si>
  <si>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</si>
  <si>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</si>
  <si>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</si>
  <si>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</si>
  <si>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</si>
  <si>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</si>
  <si>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</si>
  <si>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</si>
  <si>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</si>
  <si>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</si>
  <si>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</si>
  <si>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</si>
  <si>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</si>
  <si>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</si>
  <si>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</si>
  <si>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</si>
  <si>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</si>
  <si>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</si>
  <si>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</si>
  <si>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</si>
  <si>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</si>
  <si>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</si>
  <si>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</si>
  <si>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</si>
  <si>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</si>
  <si>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</si>
  <si>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</si>
  <si>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</si>
  <si>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</si>
  <si>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</si>
  <si>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</si>
  <si>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</si>
  <si>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</si>
  <si>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</si>
  <si>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</si>
  <si>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</si>
  <si>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</si>
  <si>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</si>
  <si>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</si>
  <si>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</si>
  <si>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</si>
  <si>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</si>
  <si>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</si>
  <si>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</si>
  <si>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</si>
  <si>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</si>
  <si>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</si>
  <si>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</si>
  <si>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</si>
  <si>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</si>
  <si>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</si>
  <si>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</si>
  <si>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</si>
  <si>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</si>
  <si>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</si>
  <si>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</si>
  <si>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</si>
  <si>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</si>
  <si>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</si>
  <si>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</si>
  <si>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</si>
  <si>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</si>
  <si>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</si>
  <si>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</si>
  <si>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</si>
  <si>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</si>
  <si>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</si>
  <si>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</si>
  <si>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</si>
  <si>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</si>
  <si>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</si>
  <si>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</si>
  <si>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</si>
  <si>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</si>
  <si>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</si>
  <si>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</si>
  <si>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</si>
  <si>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</si>
  <si>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</si>
  <si>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</si>
  <si>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</si>
  <si>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</si>
  <si>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</si>
  <si>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</si>
  <si>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</si>
  <si>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</si>
  <si>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</si>
  <si>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</si>
  <si>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</si>
  <si>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</si>
  <si>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</si>
  <si>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</si>
  <si>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</si>
  <si>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</si>
  <si>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</si>
  <si>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</si>
  <si>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</si>
  <si>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</si>
  <si>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</si>
  <si>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</si>
  <si>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</si>
  <si>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</si>
  <si>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</si>
  <si>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</si>
  <si>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</si>
  <si>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</si>
  <si>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</si>
  <si>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</si>
  <si>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</si>
  <si>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</si>
  <si>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</si>
  <si>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</si>
  <si>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</si>
  <si>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</si>
  <si>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</si>
  <si>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</si>
  <si>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</si>
  <si>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</si>
  <si>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</si>
  <si>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</si>
  <si>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</si>
  <si>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</si>
  <si>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</si>
  <si>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</si>
  <si>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</si>
  <si>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</si>
  <si>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</si>
  <si>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</si>
  <si>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</si>
  <si>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</si>
  <si>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</si>
  <si>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</si>
  <si>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</si>
  <si>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</si>
  <si>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</si>
  <si>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</si>
  <si>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</si>
  <si>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</si>
  <si>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</si>
  <si>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</si>
  <si>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</si>
  <si>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</si>
  <si>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</si>
  <si>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</si>
  <si>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</si>
  <si>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</si>
  <si>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</si>
  <si>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</si>
  <si>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</si>
  <si>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</si>
  <si>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</si>
  <si>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</si>
  <si>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</si>
  <si>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</si>
  <si>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</si>
  <si>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</si>
  <si>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</si>
  <si>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</si>
  <si>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</si>
  <si>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</si>
  <si>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</si>
  <si>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</si>
  <si>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</si>
  <si>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</si>
  <si>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</si>
  <si>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</si>
  <si>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</si>
  <si>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</si>
  <si>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</si>
  <si>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</si>
  <si>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</si>
  <si>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</si>
  <si>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</si>
  <si>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</si>
  <si>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</si>
  <si>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</si>
  <si>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</si>
  <si>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</si>
  <si>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</si>
  <si>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</si>
  <si>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</si>
  <si>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</si>
  <si>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</si>
  <si>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</si>
  <si>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</si>
  <si>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</si>
  <si>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</si>
  <si>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</si>
  <si>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</si>
  <si>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</si>
  <si>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</si>
  <si>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</si>
  <si>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</si>
  <si>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</si>
  <si>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</si>
  <si>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</si>
  <si>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</si>
  <si>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</si>
  <si>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</si>
  <si>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</si>
  <si>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</si>
  <si>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</si>
  <si>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</si>
  <si>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</si>
  <si>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</si>
  <si>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</si>
  <si>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</si>
  <si>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</si>
  <si>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</si>
  <si>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</si>
  <si>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</si>
  <si>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</si>
  <si>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</si>
  <si>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</si>
  <si>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</si>
  <si>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</si>
  <si>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</si>
  <si>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</si>
  <si>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</si>
  <si>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</si>
  <si>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</si>
  <si>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</si>
  <si>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</si>
  <si>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</si>
  <si>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</si>
  <si>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</si>
  <si>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</si>
  <si>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</si>
  <si>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</si>
  <si>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</si>
  <si>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</si>
  <si>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</si>
  <si>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</si>
  <si>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</si>
  <si>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</si>
  <si>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</si>
  <si>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</si>
  <si>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</si>
  <si>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</si>
  <si>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</si>
  <si>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</si>
  <si>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</si>
  <si>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</si>
  <si>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</si>
  <si>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</si>
  <si>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</si>
  <si>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</si>
  <si>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</si>
  <si>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</si>
  <si>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</si>
  <si>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</si>
  <si>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</si>
  <si>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</si>
  <si>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</si>
  <si>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</si>
  <si>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</si>
  <si>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</si>
  <si>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</si>
  <si>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</si>
  <si>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</si>
  <si>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</si>
  <si>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</si>
  <si>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</si>
  <si>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</si>
  <si>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</si>
  <si>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</si>
  <si>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</si>
  <si>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</si>
  <si>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</si>
  <si>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</si>
  <si>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</si>
  <si>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</si>
  <si>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</si>
  <si>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</si>
  <si>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</si>
  <si>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</si>
  <si>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</si>
  <si>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</si>
  <si>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</si>
  <si>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</si>
  <si>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</si>
  <si>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</si>
  <si>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</si>
  <si>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</si>
  <si>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</si>
  <si>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</si>
  <si>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</si>
  <si>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</si>
  <si>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</si>
  <si>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</si>
  <si>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</si>
  <si>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</si>
  <si>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</si>
  <si>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</si>
  <si>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</si>
  <si>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</si>
  <si>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</si>
  <si>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</si>
  <si>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</si>
  <si>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</si>
  <si>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</si>
  <si>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</si>
  <si>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</si>
  <si>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</si>
  <si>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</si>
  <si>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</si>
  <si>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</si>
  <si>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</si>
  <si>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</si>
  <si>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</si>
  <si>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</si>
  <si>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</si>
  <si>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</si>
  <si>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</si>
  <si>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</si>
  <si>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</si>
  <si>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</si>
  <si>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</si>
  <si>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</si>
  <si>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</si>
  <si>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</si>
  <si>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</si>
  <si>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</si>
  <si>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</si>
  <si>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</si>
  <si>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</si>
  <si>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</si>
  <si>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</si>
  <si>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</si>
  <si>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</si>
  <si>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</si>
  <si>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</si>
  <si>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</si>
  <si>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</si>
  <si>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</si>
  <si>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</si>
  <si>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</si>
  <si>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</si>
  <si>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</si>
  <si>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</si>
  <si>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</si>
  <si>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</si>
  <si>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</si>
  <si>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</si>
  <si>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</si>
  <si>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</si>
  <si>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</si>
  <si>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</si>
  <si>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</si>
  <si>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</si>
  <si>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</si>
  <si>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</si>
  <si>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</si>
  <si>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</si>
  <si>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</si>
  <si>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</si>
  <si>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</si>
  <si>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</si>
  <si>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</si>
  <si>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</si>
  <si>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</si>
  <si>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</si>
  <si>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</si>
  <si>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</si>
  <si>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</si>
  <si>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</si>
  <si>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</si>
  <si>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</si>
  <si>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</si>
  <si>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</si>
  <si>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</si>
  <si>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</si>
  <si>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</si>
  <si>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</si>
  <si>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</si>
  <si>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</si>
  <si>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</si>
  <si>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</si>
  <si>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</si>
  <si>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</si>
  <si>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</si>
  <si>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</si>
  <si>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</si>
  <si>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</si>
  <si>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</si>
  <si>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</si>
  <si>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</si>
  <si>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</si>
  <si>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</si>
  <si>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</si>
  <si>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</si>
  <si>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</si>
  <si>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</si>
  <si>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</si>
  <si>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</si>
  <si>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</si>
  <si>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</si>
  <si>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</si>
  <si>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</si>
  <si>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</si>
  <si>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</si>
  <si>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</si>
  <si>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</si>
  <si>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</si>
  <si>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</si>
  <si>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</si>
  <si>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</si>
  <si>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</si>
  <si>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</si>
  <si>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</si>
  <si>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</si>
  <si>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</si>
  <si>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</si>
  <si>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</si>
  <si>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</si>
  <si>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</si>
  <si>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</si>
  <si>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</si>
  <si>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</si>
  <si>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</si>
  <si>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</si>
  <si>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</si>
  <si>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</si>
  <si>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</si>
  <si>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</si>
  <si>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</si>
  <si>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</si>
  <si>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</si>
  <si>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</si>
  <si>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</si>
  <si>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</si>
  <si>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</si>
  <si>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</si>
  <si>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</si>
  <si>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</si>
  <si>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</si>
  <si>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</si>
  <si>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</si>
  <si>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</si>
  <si>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</si>
  <si>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</si>
  <si>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</si>
  <si>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</si>
  <si>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</si>
  <si>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</si>
  <si>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</si>
  <si>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</si>
  <si>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</si>
  <si>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</si>
  <si>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</si>
  <si>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</si>
  <si>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</si>
  <si>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</si>
  <si>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</si>
  <si>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</si>
  <si>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</si>
  <si>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</si>
  <si>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</si>
  <si>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</si>
  <si>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</si>
  <si>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</si>
  <si>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</si>
  <si>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</si>
  <si>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</si>
  <si>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</si>
  <si>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</si>
  <si>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</si>
  <si>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</si>
  <si>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</si>
  <si>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</si>
  <si>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</si>
  <si>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</si>
  <si>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</si>
  <si>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</si>
  <si>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</si>
  <si>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</si>
  <si>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</si>
  <si>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</si>
  <si>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</si>
  <si>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</si>
  <si>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</si>
  <si>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</si>
  <si>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</si>
  <si>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</si>
  <si>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</si>
  <si>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</si>
  <si>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</si>
  <si>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</si>
  <si>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</si>
  <si>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</si>
  <si>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</si>
  <si>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</si>
  <si>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</si>
  <si>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</si>
  <si>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</si>
  <si>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</si>
  <si>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</si>
  <si>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</si>
  <si>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</si>
  <si>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</si>
  <si>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</si>
  <si>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</si>
  <si>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</si>
  <si>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</si>
  <si>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</si>
  <si>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</si>
  <si>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</si>
  <si>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</si>
  <si>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</si>
  <si>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</si>
  <si>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</si>
  <si>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</si>
  <si>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</si>
  <si>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</si>
  <si>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</si>
  <si>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</si>
  <si>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</si>
  <si>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</si>
  <si>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</si>
  <si>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</si>
  <si>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</si>
  <si>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</si>
  <si>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</si>
  <si>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</si>
  <si>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</si>
  <si>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</si>
  <si>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</si>
  <si>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</si>
  <si>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</si>
  <si>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</si>
  <si>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</si>
  <si>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</si>
  <si>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</si>
  <si>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</si>
  <si>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</si>
  <si>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</si>
  <si>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</si>
  <si>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</si>
  <si>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</si>
  <si>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</si>
  <si>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</si>
  <si>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</si>
  <si>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</si>
  <si>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</si>
  <si>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</si>
  <si>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</si>
  <si>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</si>
  <si>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</si>
  <si>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</si>
  <si>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</si>
  <si>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</si>
  <si>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</si>
  <si>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</si>
  <si>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</si>
  <si>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</si>
  <si>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</si>
  <si>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</si>
  <si>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</si>
  <si>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</si>
  <si>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</si>
  <si>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</si>
  <si>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</si>
  <si>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</si>
  <si>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</si>
  <si>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</si>
  <si>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</si>
  <si>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</si>
  <si>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</si>
  <si>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</si>
  <si>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</si>
  <si>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</si>
  <si>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</si>
  <si>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</si>
  <si>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</si>
  <si>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</si>
  <si>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</si>
  <si>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</si>
  <si>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</si>
  <si>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</si>
  <si>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</si>
  <si>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</si>
  <si>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</si>
  <si>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</si>
  <si>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</si>
  <si>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</si>
  <si>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</si>
  <si>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</si>
  <si>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</si>
  <si>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</si>
  <si>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</si>
  <si>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</si>
  <si>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</si>
  <si>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</si>
  <si>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</si>
  <si>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</si>
  <si>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</si>
  <si>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</si>
  <si>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</si>
  <si>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</si>
  <si>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</si>
  <si>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</si>
  <si>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</si>
  <si>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</si>
  <si>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</si>
  <si>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</si>
  <si>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</si>
  <si>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</si>
  <si>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</si>
  <si>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</si>
  <si>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</si>
  <si>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</si>
  <si>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</si>
  <si>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</si>
  <si>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</si>
  <si>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</si>
  <si>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</si>
  <si>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</si>
  <si>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</si>
  <si>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</si>
  <si>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</si>
  <si>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</si>
  <si>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</si>
  <si>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</si>
  <si>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</si>
  <si>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</si>
  <si>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</si>
  <si>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</si>
  <si>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</si>
  <si>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</si>
  <si>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</si>
  <si>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</si>
  <si>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</si>
  <si>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</si>
  <si>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</si>
  <si>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</si>
  <si>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</si>
  <si>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</si>
  <si>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</si>
  <si>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</si>
  <si>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</si>
  <si>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</si>
  <si>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</si>
  <si>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</si>
  <si>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</si>
  <si>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</si>
  <si>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</si>
  <si>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</si>
  <si>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</si>
  <si>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</si>
  <si>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</si>
  <si>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</si>
  <si>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</si>
  <si>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</si>
  <si>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</si>
  <si>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</si>
  <si>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</si>
  <si>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</si>
  <si>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</si>
  <si>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</si>
  <si>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</si>
  <si>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</si>
  <si>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</si>
  <si>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</si>
  <si>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</si>
  <si>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</si>
  <si>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</si>
  <si>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</si>
  <si>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</si>
  <si>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</si>
  <si>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</si>
  <si>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</si>
  <si>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</si>
  <si>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</si>
  <si>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</si>
  <si>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</si>
  <si>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</si>
  <si>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</si>
  <si>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</si>
  <si>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</si>
  <si>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</si>
  <si>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</si>
  <si>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</si>
  <si>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</si>
  <si>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</si>
  <si>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</si>
  <si>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</si>
  <si>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</si>
  <si>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</si>
  <si>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</si>
  <si>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</si>
  <si>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</si>
  <si>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</si>
  <si>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</si>
  <si>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</si>
  <si>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</si>
  <si>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</si>
  <si>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</si>
  <si>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</si>
  <si>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</si>
  <si>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</si>
  <si>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</si>
  <si>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</si>
  <si>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</si>
  <si>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</si>
  <si>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</si>
  <si>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</si>
  <si>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</si>
  <si>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</si>
  <si>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</si>
  <si>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</si>
  <si>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</si>
  <si>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</si>
  <si>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</si>
  <si>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</si>
  <si>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</si>
  <si>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</si>
  <si>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</si>
  <si>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</si>
  <si>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</si>
  <si>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</si>
  <si>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</si>
  <si>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</si>
  <si>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</si>
  <si>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</si>
  <si>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</si>
  <si>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</si>
  <si>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</si>
  <si>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</si>
  <si>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</si>
  <si>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</si>
  <si>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</si>
  <si>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</si>
  <si>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</si>
  <si>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</si>
  <si>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</si>
  <si>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</si>
  <si>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</si>
  <si>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</si>
  <si>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</si>
  <si>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</si>
  <si>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</si>
  <si>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</si>
  <si>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</si>
  <si>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</si>
  <si>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</si>
  <si>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</si>
  <si>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</si>
  <si>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</si>
  <si>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</si>
  <si>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</si>
  <si>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</si>
  <si>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</si>
  <si>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</si>
  <si>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</si>
  <si>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</si>
  <si>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</si>
  <si>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</si>
  <si>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</si>
  <si>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</si>
  <si>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</si>
  <si>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</si>
  <si>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</si>
  <si>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</si>
  <si>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</si>
  <si>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</si>
  <si>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</si>
  <si>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</si>
  <si>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</si>
  <si>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</si>
  <si>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</si>
  <si>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</si>
  <si>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</si>
  <si>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</si>
  <si>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</si>
  <si>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</si>
  <si>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</si>
  <si>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</si>
  <si>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</si>
  <si>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</si>
  <si>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</si>
  <si>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</si>
  <si>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</si>
  <si>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</si>
  <si>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</si>
  <si>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</si>
  <si>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</si>
  <si>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</si>
  <si>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</si>
  <si>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</si>
  <si>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</si>
  <si>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</si>
  <si>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</si>
  <si>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</si>
  <si>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</si>
  <si>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</si>
  <si>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</si>
  <si>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</si>
  <si>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</si>
  <si>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</si>
  <si>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</si>
  <si>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</si>
  <si>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</si>
  <si>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</si>
  <si>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</si>
  <si>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</si>
  <si>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</si>
  <si>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</si>
  <si>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</si>
  <si>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</si>
  <si>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</si>
  <si>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</si>
  <si>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</si>
  <si>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</si>
  <si>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</si>
  <si>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</si>
  <si>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</si>
  <si>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</si>
  <si>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</si>
  <si>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</si>
  <si>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</si>
  <si>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</si>
  <si>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</si>
  <si>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</si>
  <si>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</si>
  <si>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</si>
  <si>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</si>
  <si>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</si>
  <si>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</si>
  <si>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</si>
  <si>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</si>
  <si>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</si>
  <si>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</si>
  <si>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</si>
  <si>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</si>
  <si>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</si>
  <si>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</si>
  <si>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</si>
  <si>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</si>
  <si>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</si>
  <si>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</si>
  <si>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</si>
  <si>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</si>
  <si>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</si>
  <si>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</si>
  <si>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</si>
  <si>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</si>
  <si>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</si>
  <si>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</si>
  <si>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</si>
  <si>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</si>
  <si>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</si>
  <si>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</si>
  <si>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</si>
  <si>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</si>
  <si>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</si>
  <si>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</si>
  <si>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</si>
  <si>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</si>
  <si>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</si>
  <si>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</si>
  <si>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</si>
  <si>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</si>
  <si>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</si>
  <si>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</si>
  <si>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</si>
  <si>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</si>
  <si>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</si>
  <si>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</si>
  <si>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</si>
  <si>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</si>
  <si>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</si>
  <si>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</si>
  <si>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</si>
  <si>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</si>
  <si>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</si>
  <si>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</si>
  <si>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</si>
  <si>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</si>
  <si>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</si>
  <si>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</si>
  <si>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</si>
  <si>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</si>
  <si>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</si>
  <si>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</si>
  <si>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</si>
  <si>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</si>
  <si>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</si>
  <si>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</si>
  <si>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</si>
  <si>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</si>
  <si>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</si>
  <si>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</si>
  <si>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</si>
  <si>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</si>
  <si>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</si>
  <si>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</si>
  <si>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</si>
  <si>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</si>
  <si>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</si>
  <si>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</si>
  <si>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</si>
  <si>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</si>
  <si>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</si>
  <si>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</si>
  <si>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</si>
  <si>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</si>
  <si>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</si>
  <si>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</si>
  <si>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</si>
  <si>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</si>
  <si>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</si>
  <si>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</si>
  <si>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</si>
  <si>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</si>
  <si>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</si>
  <si>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</si>
  <si>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</si>
  <si>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</si>
  <si>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</si>
  <si>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</si>
  <si>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</si>
  <si>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</si>
  <si>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</si>
  <si>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</si>
  <si>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</si>
  <si>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</si>
  <si>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</si>
  <si>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</si>
  <si>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</si>
  <si>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</si>
  <si>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</si>
  <si>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</si>
  <si>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</si>
  <si>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</si>
  <si>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</si>
  <si>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</si>
  <si>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</si>
  <si>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</si>
  <si>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</si>
  <si>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</si>
  <si>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</si>
  <si>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</si>
  <si>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</si>
  <si>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</si>
  <si>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</si>
  <si>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</si>
  <si>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</si>
  <si>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</si>
  <si>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</si>
  <si>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</si>
  <si>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</si>
  <si>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</si>
  <si>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</si>
  <si>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</si>
  <si>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</si>
  <si>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</si>
  <si>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</si>
  <si>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</si>
  <si>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</si>
  <si>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</si>
  <si>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</si>
  <si>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</si>
  <si>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</si>
  <si>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</si>
  <si>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</si>
  <si>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</si>
  <si>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</si>
  <si>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</si>
  <si>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</si>
  <si>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</si>
  <si>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</si>
  <si>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</si>
  <si>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</si>
  <si>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</si>
  <si>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</si>
  <si>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</si>
  <si>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</si>
  <si>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</si>
  <si>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</si>
  <si>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</si>
  <si>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</si>
  <si>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</si>
  <si>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</si>
  <si>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</si>
  <si>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</si>
  <si>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</si>
  <si>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</si>
  <si>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</si>
  <si>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</si>
  <si>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</si>
  <si>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</si>
  <si>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</si>
  <si>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</si>
  <si>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</si>
  <si>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</si>
  <si>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</si>
  <si>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</si>
  <si>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</si>
  <si>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</si>
  <si>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</si>
  <si>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</si>
  <si>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</si>
  <si>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</si>
  <si>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</si>
  <si>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</si>
  <si>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</si>
  <si>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</si>
  <si>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</si>
  <si>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</si>
  <si>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</si>
  <si>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</si>
  <si>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</si>
  <si>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</si>
  <si>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</si>
  <si>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</si>
  <si>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</si>
  <si>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</si>
  <si>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</si>
  <si>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</si>
  <si>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</si>
  <si>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</si>
  <si>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</si>
  <si>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</si>
  <si>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</si>
  <si>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</si>
  <si>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</si>
  <si>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</si>
  <si>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</si>
  <si>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</si>
  <si>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</si>
  <si>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</si>
  <si>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</si>
  <si>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</si>
  <si>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</si>
  <si>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</si>
  <si>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</si>
  <si>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</si>
  <si>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</si>
  <si>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</si>
  <si>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</si>
  <si>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</si>
  <si>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</si>
  <si>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</si>
  <si>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</si>
  <si>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</si>
  <si>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</si>
  <si>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</si>
  <si>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</si>
  <si>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</si>
  <si>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</si>
  <si>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</si>
  <si>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</si>
  <si>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</si>
  <si>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</si>
  <si>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</si>
  <si>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</si>
  <si>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</si>
  <si>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</si>
  <si>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</si>
  <si>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</si>
  <si>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</si>
  <si>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</si>
  <si>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</si>
  <si>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</si>
  <si>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</si>
  <si>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</si>
  <si>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</si>
  <si>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</si>
  <si>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</si>
  <si>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</si>
  <si>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</si>
  <si>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</si>
  <si>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</si>
  <si>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</si>
  <si>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</si>
  <si>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</si>
  <si>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</si>
  <si>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</si>
  <si>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</si>
  <si>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</si>
  <si>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</si>
  <si>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</si>
  <si>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</si>
  <si>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</si>
  <si>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</si>
  <si>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</si>
  <si>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</si>
  <si>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</si>
  <si>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</si>
  <si>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</si>
  <si>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</si>
  <si>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</si>
  <si>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</si>
  <si>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</si>
  <si>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</si>
  <si>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</si>
  <si>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</si>
  <si>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</si>
  <si>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</si>
  <si>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</si>
  <si>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</si>
  <si>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</si>
  <si>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</si>
  <si>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</si>
  <si>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</si>
  <si>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</si>
  <si>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</si>
  <si>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</si>
  <si>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</si>
  <si>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</si>
  <si>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</si>
  <si>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</si>
  <si>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</si>
  <si>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</si>
  <si>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</si>
  <si>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</si>
  <si>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</si>
  <si>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</si>
  <si>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</si>
  <si>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</si>
  <si>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</si>
  <si>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</si>
  <si>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</si>
  <si>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</si>
  <si>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</si>
  <si>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</si>
  <si>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</si>
  <si>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</si>
  <si>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</si>
  <si>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</si>
  <si>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</si>
  <si>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</si>
  <si>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</si>
  <si>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</si>
  <si>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</si>
  <si>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</si>
  <si>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</si>
  <si>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</si>
  <si>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</si>
  <si>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</si>
  <si>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</si>
  <si>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</si>
  <si>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</si>
  <si>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</si>
  <si>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</si>
  <si>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</si>
  <si>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</si>
  <si>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</si>
  <si>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</si>
  <si>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</si>
  <si>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</si>
  <si>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</si>
  <si>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</si>
  <si>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</si>
  <si>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</si>
  <si>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</si>
  <si>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</si>
  <si>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</si>
  <si>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</si>
  <si>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</si>
  <si>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</si>
  <si>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</si>
  <si>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</si>
  <si>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</si>
  <si>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</si>
  <si>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</si>
  <si>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</si>
  <si>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</si>
  <si>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</si>
  <si>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</si>
  <si>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</si>
  <si>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</si>
  <si>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</si>
  <si>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</si>
  <si>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</si>
  <si>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</si>
  <si>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</si>
  <si>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</si>
  <si>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</si>
  <si>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</si>
  <si>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</si>
  <si>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</si>
  <si>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</si>
  <si>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</si>
  <si>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</si>
  <si>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</si>
  <si>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</si>
  <si>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</si>
  <si>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</si>
  <si>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</si>
  <si>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</si>
  <si>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</si>
  <si>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</si>
  <si>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</si>
  <si>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</si>
  <si>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</si>
  <si>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</si>
  <si>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</si>
  <si>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</si>
  <si>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</si>
  <si>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</si>
  <si>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</si>
  <si>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</si>
  <si>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</si>
  <si>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</si>
  <si>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</si>
  <si>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</si>
  <si>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</si>
  <si>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</si>
  <si>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</si>
  <si>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</si>
  <si>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</si>
  <si>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</si>
  <si>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</si>
  <si>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</si>
  <si>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</si>
  <si>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</si>
  <si>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</si>
  <si>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</si>
  <si>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</si>
  <si>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</si>
  <si>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</si>
  <si>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</si>
  <si>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</si>
  <si>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</si>
  <si>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</si>
  <si>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</si>
  <si>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</si>
  <si>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</si>
  <si>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</si>
  <si>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</si>
  <si>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</si>
  <si>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</si>
  <si>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</si>
  <si>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</si>
  <si>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</si>
  <si>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</si>
  <si>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</si>
  <si>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</si>
  <si>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</si>
  <si>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</si>
  <si>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</si>
  <si>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</si>
  <si>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</si>
  <si>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</si>
  <si>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</si>
  <si>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</si>
  <si>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</si>
  <si>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</si>
  <si>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</si>
  <si>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</si>
  <si>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</si>
  <si>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</si>
  <si>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</si>
  <si>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</si>
  <si>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</si>
  <si>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</si>
  <si>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</si>
  <si>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</si>
  <si>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</si>
  <si>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</si>
  <si>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</si>
  <si>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</si>
  <si>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</si>
  <si>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</si>
  <si>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</si>
  <si>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</si>
  <si>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</si>
  <si>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</si>
  <si>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</si>
  <si>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</si>
  <si>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</si>
  <si>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</si>
  <si>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</si>
  <si>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</si>
  <si>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</si>
  <si>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</si>
  <si>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</si>
  <si>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</si>
  <si>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</si>
  <si>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</si>
  <si>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</si>
  <si>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</si>
  <si>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</si>
  <si>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</si>
  <si>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</si>
  <si>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</si>
  <si>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</si>
  <si>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</si>
  <si>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</si>
  <si>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</si>
  <si>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</si>
  <si>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</si>
  <si>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</si>
  <si>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</si>
  <si>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</si>
  <si>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</si>
  <si>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</si>
  <si>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</si>
  <si>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</si>
  <si>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</si>
  <si>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</si>
  <si>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</si>
  <si>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</si>
  <si>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</si>
  <si>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</si>
  <si>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</si>
  <si>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</si>
  <si>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</si>
  <si>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</si>
  <si>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</si>
  <si>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</si>
  <si>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</si>
  <si>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</si>
  <si>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</si>
  <si>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</si>
  <si>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</si>
  <si>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</si>
  <si>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</si>
  <si>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</si>
  <si>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</si>
  <si>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</si>
  <si>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</si>
  <si>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</si>
  <si>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</si>
  <si>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</si>
  <si>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</si>
  <si>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</si>
  <si>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</si>
  <si>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</si>
  <si>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</si>
  <si>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</si>
  <si>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</si>
  <si>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</si>
  <si>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</si>
  <si>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</si>
  <si>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</si>
  <si>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</si>
  <si>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</si>
  <si>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</si>
  <si>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</si>
  <si>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</si>
  <si>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</si>
  <si>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</si>
  <si>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</si>
  <si>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</si>
  <si>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</si>
  <si>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</si>
  <si>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</si>
  <si>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</si>
  <si>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</si>
  <si>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</si>
  <si>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</si>
  <si>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</si>
  <si>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</si>
  <si>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</si>
  <si>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</si>
  <si>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</si>
  <si>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</si>
  <si>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</si>
  <si>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</si>
  <si>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</si>
  <si>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</si>
  <si>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</si>
  <si>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</si>
  <si>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</si>
  <si>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</si>
  <si>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</si>
  <si>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</si>
  <si>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</si>
  <si>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</si>
  <si>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</si>
  <si>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</si>
  <si>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</si>
  <si>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</si>
  <si>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</si>
  <si>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</si>
  <si>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</si>
  <si>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</si>
  <si>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</si>
  <si>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</si>
  <si>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</si>
  <si>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</si>
  <si>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</si>
  <si>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</si>
  <si>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</si>
  <si>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</si>
  <si>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</si>
  <si>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</si>
  <si>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</si>
  <si>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</si>
  <si>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</si>
  <si>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</si>
  <si>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</si>
  <si>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</si>
  <si>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</si>
  <si>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</si>
  <si>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</si>
  <si>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</si>
  <si>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</si>
  <si>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</si>
  <si>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</si>
  <si>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</si>
  <si>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</si>
  <si>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</si>
  <si>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</si>
  <si>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</si>
  <si>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</si>
  <si>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</si>
  <si>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</si>
  <si>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</si>
  <si>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</si>
  <si>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</si>
  <si>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</si>
  <si>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</si>
  <si>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</si>
  <si>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</si>
  <si>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</si>
  <si>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</si>
  <si>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</si>
  <si>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</si>
  <si>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</si>
  <si>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</si>
  <si>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</si>
  <si>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</si>
  <si>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</si>
  <si>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</si>
  <si>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</si>
  <si>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</si>
  <si>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</si>
  <si>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</si>
  <si>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</si>
  <si>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</si>
  <si>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</si>
  <si>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</si>
  <si>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</si>
  <si>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</si>
  <si>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</si>
  <si>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</si>
  <si>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</si>
  <si>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</si>
  <si>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</si>
  <si>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</si>
  <si>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</si>
  <si>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</si>
  <si>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</si>
  <si>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</si>
  <si>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</si>
  <si>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</si>
  <si>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</si>
  <si>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</si>
  <si>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</si>
  <si>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</si>
  <si>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</si>
  <si>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</si>
  <si>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</si>
  <si>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</si>
  <si>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</si>
  <si>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</si>
  <si>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</si>
  <si>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</si>
  <si>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</si>
  <si>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</si>
  <si>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</si>
  <si>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</si>
  <si>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</si>
  <si>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</si>
  <si>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</si>
  <si>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</si>
  <si>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</si>
  <si>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</si>
  <si>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</si>
  <si>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</si>
  <si>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</si>
  <si>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</si>
  <si>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</si>
  <si>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</si>
  <si>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</si>
  <si>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</si>
  <si>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</si>
  <si>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</si>
  <si>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</si>
  <si>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</si>
  <si>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</si>
  <si>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</si>
  <si>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</si>
  <si>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</si>
  <si>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</si>
  <si>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</si>
  <si>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</si>
  <si>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</si>
  <si>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</si>
  <si>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</si>
  <si>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</si>
  <si>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</si>
  <si>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</si>
  <si>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</si>
  <si>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</si>
  <si>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</si>
  <si>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</si>
  <si>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</si>
  <si>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</si>
  <si>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</si>
  <si>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</si>
  <si>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</si>
  <si>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</si>
  <si>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</si>
  <si>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</si>
  <si>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</si>
  <si>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</si>
  <si>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</si>
  <si>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</si>
  <si>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</si>
  <si>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</si>
  <si>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</si>
  <si>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</si>
  <si>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</si>
  <si>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</si>
  <si>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</si>
  <si>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</si>
  <si>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</si>
  <si>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</si>
  <si>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</si>
  <si>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</si>
  <si>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</si>
  <si>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</si>
  <si>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</si>
  <si>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</si>
  <si>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</si>
  <si>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</si>
  <si>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</si>
  <si>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</si>
  <si>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</si>
  <si>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</si>
  <si>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</si>
  <si>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</si>
  <si>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</si>
  <si>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</si>
  <si>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</si>
  <si>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</si>
  <si>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</si>
  <si>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</si>
  <si>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</si>
  <si>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</si>
  <si>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</si>
  <si>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</si>
  <si>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</si>
  <si>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</si>
  <si>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</si>
  <si>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</si>
  <si>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</si>
  <si>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</si>
  <si>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</si>
  <si>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</si>
  <si>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</si>
  <si>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</si>
  <si>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</si>
  <si>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</si>
  <si>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</si>
  <si>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</si>
  <si>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</si>
  <si>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</si>
  <si>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</si>
  <si>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</si>
  <si>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</si>
  <si>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</si>
  <si>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</si>
  <si>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</si>
  <si>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</si>
  <si>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</si>
  <si>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</si>
  <si>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</si>
  <si>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</si>
  <si>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</si>
  <si>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</si>
  <si>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</si>
  <si>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</si>
  <si>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</si>
  <si>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</si>
  <si>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</si>
  <si>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</si>
  <si>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</si>
  <si>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</si>
  <si>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</si>
  <si>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</si>
  <si>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</si>
  <si>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</si>
  <si>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</si>
  <si>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</si>
  <si>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</si>
  <si>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</si>
  <si>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</si>
  <si>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</si>
  <si>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</si>
  <si>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</si>
  <si>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</si>
  <si>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</si>
  <si>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</si>
  <si>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</si>
  <si>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</si>
  <si>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</si>
  <si>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</si>
  <si>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</si>
  <si>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</si>
  <si>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</si>
  <si>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</si>
  <si>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</si>
  <si>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</si>
  <si>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</si>
  <si>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</si>
  <si>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</si>
  <si>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</si>
  <si>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</si>
  <si>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</si>
  <si>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</si>
  <si>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</si>
  <si>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</si>
  <si>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</si>
  <si>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</si>
  <si>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</si>
  <si>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</si>
  <si>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</si>
  <si>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</si>
  <si>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</si>
  <si>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</si>
  <si>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</si>
  <si>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</si>
  <si>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</si>
  <si>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</si>
  <si>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</si>
  <si>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</si>
  <si>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</si>
  <si>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</si>
  <si>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</si>
  <si>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</si>
  <si>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</si>
  <si>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</si>
  <si>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</si>
  <si>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</si>
  <si>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</si>
  <si>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</si>
  <si>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</si>
  <si>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</si>
  <si>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</si>
  <si>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</si>
  <si>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</si>
  <si>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</si>
  <si>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</si>
  <si>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</si>
  <si>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</si>
  <si>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</si>
  <si>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</si>
  <si>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</si>
  <si>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</si>
  <si>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</si>
  <si>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</si>
  <si>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</si>
  <si>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</si>
  <si>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</si>
  <si>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</si>
  <si>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</si>
  <si>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</si>
  <si>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</si>
  <si>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</si>
  <si>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</si>
  <si>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</si>
  <si>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</si>
  <si>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</si>
  <si>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</si>
  <si>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</si>
  <si>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</si>
  <si>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</si>
  <si>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</si>
  <si>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</si>
  <si>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</si>
  <si>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</si>
  <si>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</si>
  <si>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</si>
  <si>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</si>
  <si>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</si>
  <si>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</si>
  <si>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</si>
  <si>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</si>
  <si>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</si>
  <si>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</si>
  <si>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</si>
  <si>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</si>
  <si>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</si>
  <si>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</si>
  <si>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</si>
  <si>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</si>
  <si>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</si>
  <si>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</si>
  <si>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</si>
  <si>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</si>
  <si>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</si>
  <si>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</si>
  <si>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</si>
  <si>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</si>
  <si>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</si>
  <si>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</si>
  <si>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</si>
  <si>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</si>
  <si>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</si>
  <si>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</si>
  <si>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</si>
  <si>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</si>
  <si>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</si>
  <si>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</si>
  <si>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</si>
  <si>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</si>
  <si>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</si>
  <si>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</si>
  <si>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</si>
  <si>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</si>
  <si>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</si>
  <si>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</si>
  <si>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</si>
  <si>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</si>
  <si>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</si>
  <si>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</si>
  <si>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</si>
  <si>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</si>
  <si>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</si>
  <si>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</si>
  <si>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</si>
  <si>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</si>
  <si>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</si>
  <si>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</si>
  <si>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</si>
  <si>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</si>
  <si>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</si>
  <si>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</si>
  <si>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</si>
  <si>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</si>
  <si>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</si>
  <si>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</si>
  <si>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</si>
  <si>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</si>
  <si>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</si>
  <si>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</si>
  <si>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</si>
  <si>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</si>
  <si>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</si>
  <si>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</si>
  <si>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</si>
  <si>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</si>
  <si>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</si>
  <si>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</si>
  <si>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</si>
  <si>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</si>
  <si>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</si>
  <si>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</si>
  <si>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</si>
  <si>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</si>
  <si>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</si>
  <si>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</si>
  <si>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</si>
  <si>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</si>
  <si>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</si>
  <si>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</si>
  <si>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</si>
  <si>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</si>
  <si>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</si>
  <si>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</si>
  <si>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</si>
  <si>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</si>
  <si>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</si>
  <si>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</si>
  <si>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</si>
  <si>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</si>
  <si>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</si>
  <si>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</si>
  <si>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</si>
  <si>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</si>
  <si>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</si>
  <si>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</si>
  <si>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</si>
  <si>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</si>
  <si>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</si>
  <si>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</si>
  <si>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</si>
  <si>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</si>
  <si>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</si>
  <si>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</si>
  <si>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</si>
  <si>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</si>
  <si>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</si>
  <si>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</si>
  <si>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</si>
  <si>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</si>
  <si>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</si>
  <si>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</si>
  <si>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</si>
  <si>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</si>
  <si>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</si>
  <si>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</si>
  <si>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</si>
  <si>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</si>
  <si>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</si>
  <si>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</si>
  <si>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</si>
  <si>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</si>
  <si>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</si>
  <si>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</si>
  <si>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</si>
  <si>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</si>
  <si>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</si>
  <si>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</si>
  <si>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</si>
  <si>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</si>
  <si>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</si>
  <si>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</si>
  <si>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</si>
  <si>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</si>
  <si>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</si>
  <si>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</si>
  <si>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</si>
  <si>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</si>
  <si>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</si>
  <si>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</si>
  <si>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</si>
  <si>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</si>
  <si>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</si>
  <si>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</si>
  <si>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</si>
  <si>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</si>
  <si>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</si>
  <si>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</si>
  <si>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</si>
  <si>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</si>
  <si>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</si>
  <si>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</si>
  <si>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</si>
  <si>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</si>
  <si>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</si>
  <si>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</si>
  <si>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</si>
  <si>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</si>
  <si>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</si>
  <si>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</si>
  <si>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</si>
  <si>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</si>
  <si>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</si>
  <si>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</si>
  <si>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</si>
  <si>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</si>
  <si>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</si>
  <si>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</si>
  <si>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</si>
  <si>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</si>
  <si>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</si>
  <si>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</si>
  <si>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</si>
  <si>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</si>
  <si>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</si>
  <si>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</si>
  <si>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</si>
  <si>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</si>
  <si>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</si>
  <si>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</si>
  <si>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</si>
  <si>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</si>
  <si>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</si>
  <si>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</si>
  <si>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</si>
  <si>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</si>
  <si>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</si>
  <si>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</si>
  <si>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</si>
  <si>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</si>
  <si>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</si>
  <si>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</si>
  <si>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</si>
  <si>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</si>
  <si>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</si>
  <si>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</si>
  <si>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</si>
  <si>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</si>
  <si>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</si>
  <si>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</si>
  <si>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</si>
  <si>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</si>
  <si>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</si>
  <si>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</si>
  <si>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</si>
  <si>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</si>
  <si>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</si>
  <si>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</si>
  <si>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</si>
  <si>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</si>
  <si>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</si>
  <si>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</si>
  <si>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</si>
  <si>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</si>
  <si>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</si>
  <si>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</si>
  <si>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</si>
  <si>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</si>
  <si>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</si>
  <si>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</si>
  <si>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</si>
  <si>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</si>
  <si>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</si>
  <si>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</si>
  <si>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</si>
  <si>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</si>
  <si>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</si>
  <si>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</si>
  <si>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</si>
  <si>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</si>
  <si>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</si>
  <si>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</si>
  <si>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</si>
  <si>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</si>
  <si>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</si>
  <si>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</si>
  <si>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</si>
  <si>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</si>
  <si>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</si>
  <si>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</si>
  <si>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</si>
  <si>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</si>
  <si>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</si>
  <si>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</si>
  <si>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</si>
  <si>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</si>
  <si>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</si>
  <si>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</si>
  <si>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</si>
  <si>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</si>
  <si>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</si>
  <si>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</si>
  <si>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</si>
  <si>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</si>
  <si>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</si>
  <si>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</si>
  <si>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</si>
  <si>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</si>
  <si>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</si>
  <si>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</si>
  <si>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</si>
  <si>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</si>
  <si>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</si>
  <si>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</si>
  <si>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</si>
  <si>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</si>
  <si>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</si>
  <si>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</si>
  <si>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</si>
  <si>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</si>
  <si>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</si>
  <si>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</si>
  <si>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</si>
  <si>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</si>
  <si>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</si>
  <si>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</si>
  <si>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</si>
  <si>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</si>
  <si>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</si>
  <si>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</si>
  <si>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</si>
  <si>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</si>
  <si>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</si>
  <si>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</si>
  <si>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</si>
  <si>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</si>
  <si>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</si>
  <si>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</si>
  <si>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</si>
  <si>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</si>
  <si>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</si>
  <si>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</si>
  <si>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</si>
  <si>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</si>
  <si>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</si>
  <si>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</si>
  <si>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</si>
  <si>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</si>
  <si>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</si>
  <si>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</si>
  <si>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</si>
  <si>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</si>
  <si>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</si>
  <si>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</si>
  <si>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</si>
  <si>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</si>
  <si>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</si>
  <si>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</si>
  <si>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</si>
  <si>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</si>
  <si>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</si>
  <si>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</si>
  <si>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</si>
  <si>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</si>
  <si>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</si>
  <si>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</si>
  <si>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</si>
  <si>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</si>
  <si>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</si>
  <si>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</si>
  <si>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</si>
  <si>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</si>
  <si>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</si>
  <si>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</si>
  <si>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</si>
  <si>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</si>
  <si>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</si>
  <si>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</si>
  <si>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</si>
  <si>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</si>
  <si>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</si>
  <si>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</si>
  <si>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</si>
  <si>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</si>
  <si>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</si>
  <si>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</si>
  <si>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</si>
  <si>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</si>
  <si>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</si>
  <si>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</si>
  <si>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</si>
  <si>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</si>
  <si>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</si>
  <si>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</si>
  <si>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</si>
  <si>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</si>
  <si>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</si>
  <si>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</si>
  <si>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</si>
  <si>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</si>
  <si>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</si>
  <si>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</si>
  <si>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</si>
  <si>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</si>
  <si>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</si>
  <si>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</si>
  <si>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</si>
  <si>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</si>
  <si>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</si>
  <si>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</si>
  <si>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</si>
  <si>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</si>
  <si>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</si>
  <si>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</si>
  <si>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</si>
  <si>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</si>
  <si>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</si>
  <si>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</si>
  <si>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</si>
  <si>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</si>
  <si>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</si>
  <si>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</si>
  <si>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</si>
  <si>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</si>
  <si>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</si>
  <si>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</si>
  <si>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</si>
  <si>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</si>
  <si>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</si>
  <si>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</si>
  <si>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</si>
  <si>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</si>
  <si>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</si>
  <si>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</si>
  <si>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</si>
  <si>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</si>
  <si>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</si>
  <si>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</si>
  <si>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</si>
  <si>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</si>
  <si>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</si>
  <si>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</si>
  <si>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</si>
  <si>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</si>
  <si>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</si>
  <si>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</si>
  <si>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</si>
  <si>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</si>
  <si>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</si>
  <si>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</si>
  <si>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</si>
  <si>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</si>
  <si>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</si>
  <si>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</si>
  <si>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</si>
  <si>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</si>
  <si>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</si>
  <si>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</si>
  <si>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</si>
  <si>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</si>
  <si>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</si>
  <si>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</si>
  <si>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</si>
  <si>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</si>
  <si>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</si>
  <si>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</si>
  <si>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</si>
  <si>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</si>
  <si>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</si>
  <si>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</si>
  <si>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</si>
  <si>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</si>
  <si>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</si>
  <si>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</si>
  <si>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</si>
  <si>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</si>
  <si>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</si>
  <si>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</si>
  <si>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</si>
  <si>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</si>
  <si>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</si>
  <si>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</si>
  <si>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</si>
  <si>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</si>
  <si>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</si>
  <si>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</si>
  <si>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</si>
  <si>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</si>
  <si>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</si>
  <si>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</si>
  <si>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</si>
  <si>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</si>
  <si>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</si>
  <si>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</si>
  <si>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</si>
  <si>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</si>
  <si>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</si>
  <si>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</si>
  <si>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</si>
  <si>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</si>
  <si>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</si>
  <si>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</si>
  <si>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</si>
  <si>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</si>
  <si>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</si>
  <si>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</si>
  <si>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</si>
  <si>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</si>
  <si>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</si>
  <si>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</si>
  <si>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</si>
  <si>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</si>
  <si>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</si>
  <si>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</si>
  <si>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</si>
  <si>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</si>
  <si>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</si>
  <si>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</si>
  <si>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</si>
  <si>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</si>
  <si>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</si>
  <si>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</si>
  <si>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</si>
  <si>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</si>
  <si>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</si>
  <si>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</si>
  <si>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</si>
  <si>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</si>
  <si>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</si>
  <si>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</si>
  <si>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</si>
  <si>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</si>
  <si>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</si>
  <si>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</si>
  <si>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</si>
  <si>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</si>
  <si>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</si>
  <si>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</si>
  <si>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</si>
  <si>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</si>
  <si>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</si>
  <si>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</si>
  <si>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</si>
  <si>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</si>
  <si>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</si>
  <si>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</si>
  <si>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</si>
  <si>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</si>
  <si>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</si>
  <si>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</si>
  <si>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</si>
  <si>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</si>
  <si>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</si>
  <si>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</si>
  <si>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</si>
  <si>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</si>
  <si>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</si>
  <si>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</si>
  <si>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</si>
  <si>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</si>
  <si>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</si>
  <si>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</si>
  <si>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</si>
  <si>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</si>
  <si>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</si>
  <si>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</si>
  <si>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</si>
  <si>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</si>
  <si>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</si>
  <si>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</si>
  <si>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</si>
  <si>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</si>
  <si>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</si>
  <si>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</si>
  <si>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</si>
  <si>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</si>
  <si>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</si>
  <si>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</si>
  <si>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</si>
  <si>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</si>
  <si>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</si>
  <si>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</si>
  <si>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</si>
  <si>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</si>
  <si>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</si>
  <si>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</si>
  <si>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</si>
  <si>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</si>
  <si>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</si>
  <si>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</si>
  <si>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</si>
  <si>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</si>
  <si>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</si>
  <si>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</si>
  <si>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</si>
  <si>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</si>
  <si>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</si>
  <si>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</si>
  <si>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</si>
  <si>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</si>
  <si>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</si>
  <si>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</si>
  <si>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</si>
  <si>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</si>
  <si>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</si>
  <si>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</si>
  <si>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</si>
  <si>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</si>
  <si>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</si>
  <si>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</si>
  <si>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</si>
  <si>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</si>
  <si>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</si>
  <si>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</si>
  <si>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</si>
  <si>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</si>
  <si>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</si>
  <si>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</si>
  <si>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</si>
  <si>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</si>
  <si>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</si>
  <si>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</si>
  <si>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</si>
  <si>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</si>
  <si>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</si>
  <si>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</si>
  <si>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</si>
  <si>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</si>
  <si>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</si>
  <si>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</si>
  <si>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</si>
  <si>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</si>
  <si>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</si>
  <si>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</si>
  <si>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</si>
  <si>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</si>
  <si>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</si>
  <si>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</si>
  <si>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</si>
  <si>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</si>
  <si>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</si>
  <si>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</si>
  <si>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</si>
  <si>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</si>
  <si>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</si>
  <si>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</si>
  <si>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</si>
  <si>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</si>
  <si>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</si>
  <si>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</si>
  <si>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</si>
  <si>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</si>
  <si>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</si>
  <si>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</si>
  <si>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</si>
  <si>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</si>
  <si>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</si>
  <si>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</si>
  <si>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</si>
  <si>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</si>
  <si>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</si>
  <si>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</si>
  <si>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</si>
  <si>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</si>
  <si>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</si>
  <si>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</si>
  <si>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</si>
  <si>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</si>
  <si>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</si>
  <si>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</si>
  <si>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</si>
  <si>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</si>
  <si>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</si>
  <si>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</si>
  <si>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</si>
  <si>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</si>
  <si>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</si>
  <si>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</si>
  <si>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</si>
  <si>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</si>
  <si>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</si>
  <si>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</si>
  <si>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</si>
  <si>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</si>
  <si>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</si>
  <si>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</si>
  <si>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</si>
  <si>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</si>
  <si>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</si>
  <si>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</si>
  <si>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</si>
  <si>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</si>
  <si>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</si>
  <si>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</si>
  <si>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</si>
  <si>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</si>
  <si>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</si>
  <si>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</si>
  <si>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</si>
  <si>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</si>
  <si>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</si>
  <si>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</si>
  <si>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</si>
  <si>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</si>
  <si>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</si>
  <si>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</si>
  <si>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</si>
  <si>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</si>
  <si>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</si>
  <si>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</si>
  <si>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</si>
  <si>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</si>
  <si>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</si>
  <si>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</si>
  <si>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</si>
  <si>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</si>
  <si>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</si>
  <si>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</si>
  <si>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</si>
  <si>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</si>
  <si>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</si>
  <si>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</si>
  <si>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</si>
  <si>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</si>
  <si>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</si>
  <si>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</si>
  <si>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</si>
  <si>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</si>
  <si>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</si>
  <si>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</si>
  <si>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</si>
  <si>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</si>
  <si>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</si>
  <si>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</si>
  <si>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</si>
  <si>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</si>
  <si>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</si>
  <si>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</si>
  <si>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</si>
  <si>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</si>
  <si>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</si>
  <si>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</si>
  <si>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</si>
  <si>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</si>
  <si>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</si>
  <si>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</si>
  <si>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</si>
  <si>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</si>
  <si>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</si>
  <si>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</si>
  <si>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</si>
  <si>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</si>
  <si>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</si>
  <si>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</si>
  <si>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</si>
  <si>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</si>
  <si>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</si>
  <si>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</si>
  <si>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</si>
  <si>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</si>
  <si>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</si>
  <si>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</si>
  <si>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</si>
  <si>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</si>
  <si>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</si>
  <si>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</si>
  <si>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</si>
  <si>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</si>
  <si>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</si>
  <si>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</si>
  <si>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</si>
  <si>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</si>
  <si>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</si>
  <si>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</si>
  <si>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</si>
  <si>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</si>
  <si>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</si>
  <si>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</si>
  <si>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</si>
  <si>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</si>
  <si>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</si>
  <si>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</si>
  <si>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</si>
  <si>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</si>
  <si>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</si>
  <si>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</si>
  <si>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</si>
  <si>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</si>
  <si>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</si>
  <si>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</si>
  <si>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</si>
  <si>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</si>
  <si>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</si>
  <si>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</si>
  <si>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</si>
  <si>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</si>
  <si>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</si>
  <si>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</si>
  <si>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</si>
  <si>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</si>
  <si>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</si>
  <si>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</si>
  <si>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</si>
  <si>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</si>
  <si>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</si>
  <si>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</si>
  <si>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</si>
  <si>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</si>
  <si>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</si>
  <si>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</si>
  <si>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</si>
  <si>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</si>
  <si>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</si>
  <si>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</si>
  <si>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</si>
  <si>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</si>
  <si>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</si>
  <si>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</si>
  <si>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</si>
  <si>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</si>
  <si>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</si>
  <si>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</si>
  <si>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</si>
  <si>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</si>
  <si>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</si>
  <si>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</si>
  <si>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</si>
  <si>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</si>
  <si>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</si>
  <si>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</si>
  <si>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</si>
  <si>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</si>
  <si>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</si>
  <si>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</si>
  <si>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</si>
  <si>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</si>
  <si>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</si>
  <si>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</si>
  <si>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</si>
  <si>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</si>
  <si>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</si>
  <si>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</si>
  <si>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</si>
  <si>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</si>
  <si>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</si>
  <si>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</si>
  <si>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</si>
  <si>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</si>
  <si>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</si>
  <si>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</si>
  <si>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</si>
  <si>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</si>
  <si>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</si>
  <si>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</si>
  <si>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</si>
  <si>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</si>
  <si>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</si>
  <si>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</si>
  <si>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</si>
  <si>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</si>
  <si>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</si>
  <si>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</si>
  <si>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</si>
  <si>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</si>
  <si>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</si>
  <si>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</si>
  <si>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</si>
  <si>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</si>
  <si>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</si>
  <si>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</si>
  <si>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</si>
  <si>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</si>
  <si>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</si>
  <si>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</si>
  <si>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</si>
  <si>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</si>
  <si>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</si>
  <si>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</si>
  <si>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</si>
  <si>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</si>
  <si>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</si>
  <si>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</si>
  <si>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</si>
  <si>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</si>
  <si>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</si>
  <si>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</si>
  <si>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</si>
  <si>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</si>
  <si>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</si>
  <si>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</si>
  <si>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</si>
  <si>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</si>
  <si>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</si>
  <si>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</si>
  <si>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</si>
  <si>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</si>
  <si>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</si>
  <si>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</si>
  <si>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</si>
  <si>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</si>
  <si>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</si>
  <si>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</si>
  <si>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</si>
  <si>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</si>
  <si>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</si>
  <si>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</si>
  <si>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</si>
  <si>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</si>
  <si>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</si>
  <si>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</si>
  <si>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</si>
  <si>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</si>
  <si>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</si>
  <si>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</si>
  <si>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</si>
  <si>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</si>
  <si>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</si>
  <si>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</si>
  <si>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</si>
  <si>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</si>
  <si>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</si>
  <si>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</si>
  <si>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</si>
  <si>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</si>
  <si>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</si>
  <si>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</si>
  <si>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</si>
  <si>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</si>
  <si>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</si>
  <si>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</si>
  <si>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</si>
  <si>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</si>
  <si>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</si>
  <si>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</si>
  <si>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</si>
  <si>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</si>
  <si>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</si>
  <si>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</si>
  <si>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</si>
  <si>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</si>
  <si>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</si>
  <si>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</si>
  <si>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</si>
  <si>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</si>
  <si>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</si>
  <si>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</si>
  <si>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</si>
  <si>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</si>
  <si>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</si>
  <si>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</si>
  <si>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</si>
  <si>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</si>
  <si>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</si>
  <si>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</si>
  <si>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</si>
  <si>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</si>
  <si>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</si>
  <si>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</si>
  <si>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</si>
  <si>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</si>
  <si>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</si>
  <si>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</si>
  <si>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</si>
  <si>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</si>
  <si>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</si>
  <si>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</si>
  <si>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</si>
  <si>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</si>
  <si>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</si>
  <si>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</si>
  <si>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</si>
  <si>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</si>
  <si>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</si>
  <si>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</si>
  <si>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</si>
  <si>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</si>
  <si>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</si>
  <si>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</si>
  <si>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</si>
  <si>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</si>
  <si>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</si>
  <si>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</si>
  <si>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</si>
  <si>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</si>
  <si>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</si>
  <si>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</si>
  <si>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</si>
  <si>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</si>
  <si>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</si>
  <si>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</si>
  <si>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</si>
  <si>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</si>
  <si>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</si>
  <si>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</si>
  <si>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</si>
  <si>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</si>
  <si>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</si>
  <si>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</si>
  <si>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</si>
  <si>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</si>
  <si>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</si>
  <si>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</si>
  <si>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</si>
  <si>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</si>
  <si>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</si>
  <si>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</si>
  <si>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</si>
  <si>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</si>
  <si>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</si>
  <si>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</si>
  <si>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</si>
  <si>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</si>
  <si>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</si>
  <si>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</si>
  <si>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</si>
  <si>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</si>
  <si>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</si>
  <si>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</si>
  <si>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</si>
  <si>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</si>
  <si>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</si>
  <si>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</si>
  <si>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</si>
  <si>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</si>
  <si>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</si>
  <si>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</si>
  <si>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</si>
  <si>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</si>
  <si>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</si>
  <si>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</si>
  <si>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</si>
  <si>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</si>
  <si>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</si>
  <si>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</si>
  <si>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</si>
  <si>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</si>
  <si>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</si>
  <si>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</si>
  <si>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</si>
  <si>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</si>
  <si>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</si>
  <si>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</si>
  <si>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</si>
  <si>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</si>
  <si>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</si>
  <si>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</si>
  <si>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</si>
  <si>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</si>
  <si>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</si>
  <si>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</si>
  <si>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</si>
  <si>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</si>
  <si>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</si>
  <si>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</si>
  <si>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</si>
  <si>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</si>
  <si>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</si>
  <si>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</si>
  <si>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</si>
  <si>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</si>
  <si>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</si>
  <si>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</si>
  <si>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</si>
  <si>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</si>
  <si>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</si>
  <si>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</si>
  <si>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</si>
  <si>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</si>
  <si>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</si>
  <si>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</si>
  <si>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</si>
  <si>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</si>
  <si>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</si>
  <si>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</si>
  <si>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</si>
  <si>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</si>
  <si>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</si>
  <si>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</si>
  <si>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</si>
  <si>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</si>
  <si>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</si>
  <si>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</si>
  <si>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</si>
  <si>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</si>
  <si>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</si>
  <si>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</si>
  <si>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</si>
  <si>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</si>
  <si>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</si>
  <si>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</si>
  <si>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</si>
  <si>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</si>
  <si>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</si>
  <si>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</si>
  <si>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</si>
  <si>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</si>
  <si>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</si>
  <si>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</si>
  <si>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</si>
  <si>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</si>
  <si>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</si>
  <si>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</si>
  <si>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</si>
  <si>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</si>
  <si>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</si>
  <si>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</si>
  <si>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</si>
  <si>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</si>
  <si>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</si>
  <si>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</si>
  <si>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</si>
  <si>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</si>
  <si>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</si>
  <si>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</si>
  <si>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</si>
  <si>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</si>
  <si>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</si>
  <si>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</si>
  <si>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</si>
  <si>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</si>
  <si>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</si>
  <si>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</si>
  <si>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</si>
  <si>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</si>
  <si>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</si>
  <si>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</si>
  <si>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</si>
  <si>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</si>
  <si>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</si>
  <si>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</si>
  <si>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</si>
  <si>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</si>
  <si>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</si>
  <si>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</si>
  <si>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</si>
  <si>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</si>
  <si>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</si>
  <si>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</si>
  <si>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</si>
  <si>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</si>
  <si>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</si>
  <si>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</si>
  <si>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</si>
  <si>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</si>
  <si>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</si>
  <si>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</si>
  <si>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</si>
  <si>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</si>
  <si>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</si>
  <si>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</si>
  <si>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</si>
  <si>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</si>
  <si>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</si>
  <si>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</si>
  <si>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</si>
  <si>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</si>
  <si>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</si>
  <si>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</si>
  <si>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</si>
  <si>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</si>
  <si>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</si>
  <si>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</si>
  <si>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</si>
  <si>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</si>
  <si>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</si>
  <si>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</si>
  <si>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</si>
  <si>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</si>
  <si>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</si>
  <si>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</si>
  <si>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</si>
  <si>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</si>
  <si>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</si>
  <si>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</si>
  <si>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</si>
  <si>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</si>
  <si>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</si>
  <si>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</si>
  <si>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</si>
  <si>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</si>
  <si>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</si>
  <si>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</si>
  <si>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</si>
  <si>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</si>
  <si>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</si>
  <si>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</si>
  <si>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</si>
  <si>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</si>
  <si>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</si>
  <si>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</si>
  <si>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</si>
  <si>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</si>
  <si>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</si>
  <si>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</si>
  <si>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</si>
  <si>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</si>
  <si>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</si>
  <si>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</si>
  <si>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</si>
  <si>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</si>
  <si>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</si>
  <si>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</si>
  <si>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</si>
  <si>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</si>
  <si>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</si>
  <si>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</si>
  <si>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</si>
  <si>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</si>
  <si>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</si>
  <si>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</si>
  <si>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</si>
  <si>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</si>
  <si>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</si>
  <si>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</si>
  <si>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</si>
  <si>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</si>
  <si>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</si>
  <si>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</si>
  <si>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</si>
  <si>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</si>
  <si>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</si>
  <si>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</si>
  <si>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</si>
  <si>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</si>
  <si>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</si>
  <si>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</si>
  <si>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</si>
  <si>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</si>
  <si>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</si>
  <si>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</si>
  <si>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</si>
  <si>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</si>
  <si>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</si>
  <si>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</si>
  <si>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</si>
  <si>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</si>
  <si>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</si>
  <si>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</si>
  <si>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</si>
  <si>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</si>
  <si>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</si>
  <si>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</si>
  <si>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</si>
  <si>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</si>
  <si>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</si>
  <si>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</si>
  <si>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</si>
  <si>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</si>
  <si>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</si>
  <si>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</si>
  <si>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</si>
  <si>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</si>
  <si>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</si>
  <si>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</si>
  <si>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</si>
  <si>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</si>
  <si>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</si>
  <si>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</si>
  <si>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</si>
  <si>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</si>
  <si>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</si>
  <si>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</si>
  <si>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</si>
  <si>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</si>
  <si>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</si>
  <si>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</si>
  <si>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</si>
  <si>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</si>
  <si>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</si>
  <si>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</si>
  <si>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</si>
  <si>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</si>
  <si>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</si>
  <si>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</si>
  <si>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</si>
  <si>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</si>
  <si>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</si>
  <si>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</si>
  <si>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</si>
  <si>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</si>
  <si>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</si>
  <si>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</si>
  <si>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</si>
  <si>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</si>
  <si>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</si>
  <si>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</si>
  <si>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</si>
  <si>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</si>
  <si>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</si>
  <si>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</si>
  <si>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</si>
  <si>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</si>
  <si>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</si>
  <si>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</si>
  <si>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</si>
  <si>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</si>
  <si>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</si>
  <si>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</si>
  <si>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</si>
  <si>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</si>
  <si>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</si>
  <si>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</si>
  <si>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</si>
  <si>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</si>
  <si>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</si>
  <si>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</si>
  <si>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</si>
  <si>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</si>
  <si>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</si>
  <si>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</si>
  <si>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</si>
  <si>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</si>
  <si>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</si>
  <si>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</si>
  <si>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</si>
  <si>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</si>
  <si>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</si>
  <si>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</si>
  <si>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</si>
  <si>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</si>
  <si>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</si>
  <si>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</si>
  <si>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</si>
  <si>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</si>
  <si>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</si>
  <si>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</si>
  <si>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</si>
  <si>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</si>
  <si>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</si>
  <si>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</si>
  <si>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</si>
  <si>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</si>
  <si>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</si>
  <si>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</si>
  <si>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</si>
  <si>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</si>
  <si>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</si>
  <si>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</si>
  <si>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</si>
  <si>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</si>
  <si>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</si>
  <si>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</si>
  <si>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</si>
  <si>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</si>
  <si>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</si>
  <si>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</si>
  <si>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</si>
  <si>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</si>
  <si>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</si>
  <si>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</si>
  <si>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</si>
  <si>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</si>
  <si>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</si>
  <si>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</si>
  <si>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</si>
  <si>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</si>
  <si>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</si>
  <si>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</si>
  <si>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</si>
  <si>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</si>
  <si>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</si>
  <si>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</si>
  <si>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</si>
  <si>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</si>
  <si>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</si>
  <si>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</si>
  <si>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</si>
  <si>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</si>
  <si>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</si>
  <si>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</si>
  <si>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</si>
  <si>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</si>
  <si>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</si>
  <si>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</si>
  <si>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</si>
  <si>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</si>
  <si>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</si>
  <si>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</si>
  <si>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</si>
  <si>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</si>
  <si>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</si>
  <si>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</si>
  <si>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</si>
  <si>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</si>
  <si>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</si>
  <si>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</si>
  <si>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</si>
  <si>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</si>
  <si>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</si>
  <si>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</si>
  <si>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</si>
  <si>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</si>
  <si>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</si>
  <si>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</si>
  <si>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</si>
  <si>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</si>
  <si>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</si>
  <si>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</si>
  <si>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</si>
  <si>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</si>
  <si>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</si>
  <si>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</si>
  <si>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</si>
  <si>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</si>
  <si>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</si>
  <si>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</si>
  <si>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</si>
  <si>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</si>
  <si>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</si>
  <si>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</si>
  <si>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</si>
  <si>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</si>
  <si>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</si>
  <si>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</si>
  <si>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</si>
  <si>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</si>
  <si>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</si>
  <si>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</si>
  <si>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</si>
  <si>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</si>
  <si>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</si>
  <si>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</si>
  <si>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</si>
  <si>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</si>
  <si>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</si>
  <si>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</si>
  <si>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</si>
  <si>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</si>
  <si>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</si>
  <si>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</si>
  <si>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</si>
  <si>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</si>
  <si>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</si>
  <si>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</si>
  <si>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</si>
  <si>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</si>
  <si>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</si>
  <si>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</si>
  <si>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</si>
  <si>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</si>
  <si>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</si>
  <si>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</si>
  <si>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</si>
  <si>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</si>
  <si>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</si>
  <si>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</si>
  <si>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</si>
  <si>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</si>
  <si>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</si>
  <si>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</si>
  <si>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</si>
  <si>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</si>
  <si>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</si>
  <si>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</si>
  <si>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</si>
  <si>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</si>
  <si>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</si>
  <si>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</si>
  <si>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</si>
  <si>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</si>
  <si>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</si>
  <si>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</si>
  <si>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</si>
  <si>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</si>
  <si>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</si>
  <si>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</si>
  <si>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</si>
  <si>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</si>
  <si>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</si>
  <si>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</si>
  <si>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</si>
  <si>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</si>
  <si>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</si>
  <si>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</si>
  <si>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</si>
  <si>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</si>
  <si>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</si>
  <si>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</si>
  <si>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</si>
  <si>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</si>
  <si>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</si>
  <si>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</si>
  <si>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</si>
  <si>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</si>
  <si>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</si>
  <si>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</si>
  <si>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</si>
  <si>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</si>
  <si>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</si>
  <si>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</si>
  <si>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</si>
  <si>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</si>
  <si>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</si>
  <si>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</si>
  <si>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</si>
  <si>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</si>
  <si>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</si>
  <si>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</si>
  <si>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</si>
  <si>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</si>
  <si>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</si>
  <si>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</si>
  <si>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</si>
  <si>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</si>
  <si>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</si>
  <si>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</si>
  <si>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</si>
  <si>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</si>
  <si>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</si>
  <si>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</si>
  <si>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</si>
  <si>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</si>
  <si>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</si>
  <si>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</si>
  <si>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</si>
  <si>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</si>
  <si>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</si>
  <si>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</si>
  <si>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</si>
  <si>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</si>
  <si>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</si>
  <si>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</si>
  <si>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</si>
  <si>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</si>
  <si>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</si>
  <si>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</si>
  <si>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</si>
  <si>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</si>
  <si>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</si>
  <si>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</si>
  <si>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</si>
  <si>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</si>
  <si>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</si>
  <si>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</si>
  <si>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</si>
  <si>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</si>
  <si>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</si>
  <si>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</si>
  <si>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</si>
  <si>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</si>
  <si>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</si>
  <si>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</si>
  <si>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</si>
  <si>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</si>
  <si>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</si>
  <si>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</si>
  <si>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</si>
  <si>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</si>
  <si>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</si>
  <si>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</si>
  <si>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</si>
  <si>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</si>
  <si>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</si>
  <si>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</si>
  <si>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</si>
  <si>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</si>
  <si>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</si>
  <si>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</si>
  <si>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</si>
  <si>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</si>
  <si>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</si>
  <si>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</si>
  <si>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</si>
  <si>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</si>
  <si>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</si>
  <si>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</si>
  <si>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</si>
  <si>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</si>
  <si>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</si>
  <si>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</si>
  <si>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</si>
  <si>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</si>
  <si>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</si>
  <si>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</si>
  <si>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</si>
  <si>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</si>
  <si>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</si>
  <si>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</si>
  <si>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</si>
  <si>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</si>
  <si>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</si>
  <si>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</si>
  <si>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</si>
  <si>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</si>
  <si>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</si>
  <si>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</si>
  <si>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</si>
  <si>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</si>
  <si>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</si>
  <si>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</si>
  <si>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</si>
  <si>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</si>
  <si>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</si>
  <si>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</si>
  <si>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</si>
  <si>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</si>
  <si>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</si>
  <si>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</si>
  <si>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</si>
  <si>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</si>
  <si>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</si>
  <si>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</si>
  <si>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</si>
  <si>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</si>
  <si>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</si>
  <si>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</si>
  <si>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</si>
  <si>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</si>
  <si>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</si>
  <si>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</si>
  <si>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</si>
  <si>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</si>
  <si>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</si>
  <si>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</si>
  <si>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</si>
  <si>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</si>
  <si>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</si>
  <si>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</si>
  <si>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</si>
  <si>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</si>
  <si>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</si>
  <si>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</si>
  <si>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</si>
  <si>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</si>
  <si>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</si>
  <si>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</si>
  <si>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</si>
  <si>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</si>
  <si>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</si>
  <si>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</si>
  <si>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</si>
  <si>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</si>
  <si>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</si>
  <si>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</si>
  <si>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</si>
  <si>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</si>
  <si>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</si>
  <si>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</si>
  <si>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</si>
  <si>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</si>
  <si>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</si>
  <si>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</si>
  <si>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</si>
  <si>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</si>
  <si>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</si>
  <si>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</si>
  <si>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</si>
  <si>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</si>
  <si>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</si>
  <si>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</si>
  <si>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</si>
  <si>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</si>
  <si>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</si>
  <si>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</si>
  <si>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</si>
  <si>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</si>
  <si>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</si>
  <si>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</si>
  <si>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</si>
  <si>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</si>
  <si>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</si>
  <si>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</si>
  <si>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</si>
  <si>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</si>
  <si>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</si>
  <si>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</si>
  <si>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</si>
  <si>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</si>
  <si>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</si>
  <si>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</si>
  <si>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</si>
  <si>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</si>
  <si>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</si>
  <si>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</si>
  <si>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</si>
  <si>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</si>
  <si>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</si>
  <si>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</si>
  <si>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</si>
  <si>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</si>
  <si>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</si>
  <si>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</si>
  <si>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</si>
  <si>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</si>
  <si>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</si>
  <si>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</si>
  <si>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</si>
  <si>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</si>
  <si>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</si>
  <si>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</si>
  <si>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</si>
  <si>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</si>
  <si>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</si>
  <si>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</si>
  <si>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</si>
  <si>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</si>
  <si>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</si>
  <si>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</si>
  <si>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</si>
  <si>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</si>
  <si>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</si>
  <si>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</si>
  <si>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</si>
  <si>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</si>
  <si>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</si>
  <si>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</si>
  <si>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</si>
  <si>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</si>
  <si>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</si>
  <si>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</si>
  <si>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</si>
  <si>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</si>
  <si>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</si>
  <si>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</si>
  <si>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</si>
  <si>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</si>
  <si>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</si>
  <si>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</si>
  <si>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</si>
  <si>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</si>
  <si>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</si>
  <si>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</si>
  <si>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</si>
  <si>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</si>
  <si>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</si>
  <si>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</si>
  <si>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</si>
  <si>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</si>
  <si>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</si>
  <si>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</si>
  <si>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</si>
  <si>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</si>
  <si>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</si>
  <si>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</si>
  <si>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</si>
  <si>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</si>
  <si>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</si>
  <si>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</si>
  <si>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</si>
  <si>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</si>
  <si>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</si>
  <si>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</si>
  <si>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</si>
  <si>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</si>
  <si>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</si>
  <si>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</si>
  <si>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</si>
  <si>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</si>
  <si>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</si>
  <si>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</si>
  <si>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</si>
  <si>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</si>
  <si>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</si>
  <si>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</si>
  <si>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</si>
  <si>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</si>
  <si>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</si>
  <si>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</si>
  <si>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</si>
  <si>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</si>
  <si>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</si>
  <si>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</si>
  <si>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</si>
  <si>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</si>
  <si>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</si>
  <si>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</si>
  <si>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</si>
  <si>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</si>
  <si>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</si>
  <si>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</si>
  <si>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</si>
  <si>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</si>
  <si>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</si>
  <si>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</si>
  <si>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</si>
  <si>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</si>
  <si>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</si>
  <si>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</si>
  <si>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</si>
  <si>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</si>
  <si>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</si>
  <si>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</si>
  <si>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</si>
  <si>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</si>
  <si>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</si>
  <si>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</si>
  <si>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</si>
  <si>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</si>
  <si>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</si>
  <si>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</si>
  <si>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</si>
  <si>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</si>
  <si>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</si>
  <si>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</si>
  <si>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</si>
  <si>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</si>
  <si>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</si>
  <si>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</si>
  <si>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</si>
  <si>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</si>
  <si>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</si>
  <si>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</si>
  <si>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</si>
  <si>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</si>
  <si>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</si>
  <si>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</si>
  <si>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</si>
  <si>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</si>
  <si>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</si>
  <si>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</si>
  <si>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</si>
  <si>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</si>
  <si>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</si>
  <si>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</si>
  <si>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</si>
  <si>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</si>
  <si>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</si>
  <si>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</si>
  <si>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</si>
  <si>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</si>
  <si>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</si>
  <si>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</si>
  <si>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</si>
  <si>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</si>
  <si>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</si>
  <si>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</si>
  <si>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</si>
  <si>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</si>
  <si>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</si>
  <si>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</si>
  <si>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</si>
  <si>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</si>
  <si>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</si>
  <si>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</si>
  <si>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</si>
  <si>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</si>
  <si>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</si>
  <si>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</si>
  <si>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</si>
  <si>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</si>
  <si>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</si>
  <si>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</si>
  <si>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</si>
  <si>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</si>
  <si>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</si>
  <si>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</si>
  <si>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</si>
  <si>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</si>
  <si>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</si>
  <si>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</si>
  <si>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</si>
  <si>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</si>
  <si>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</si>
  <si>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</si>
  <si>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</si>
  <si>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</si>
  <si>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</si>
  <si>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</si>
  <si>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</si>
  <si>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</si>
  <si>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</si>
  <si>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</si>
  <si>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</si>
  <si>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</si>
  <si>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</si>
  <si>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</si>
  <si>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</si>
  <si>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</si>
  <si>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</si>
  <si>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</si>
  <si>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</si>
  <si>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</si>
  <si>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</si>
  <si>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</si>
  <si>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</si>
  <si>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</si>
  <si>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</si>
  <si>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</si>
  <si>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</si>
  <si>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</si>
  <si>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</si>
  <si>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</si>
  <si>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</si>
  <si>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</si>
  <si>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</si>
  <si>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</si>
  <si>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</si>
  <si>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</si>
  <si>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</si>
  <si>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</si>
  <si>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</si>
  <si>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</si>
  <si>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</si>
  <si>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</si>
  <si>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</si>
  <si>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</si>
  <si>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</si>
  <si>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</si>
  <si>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</si>
  <si>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</si>
  <si>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</si>
  <si>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</si>
  <si>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</si>
  <si>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</si>
  <si>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</si>
  <si>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</si>
  <si>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</si>
  <si>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</si>
  <si>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</si>
  <si>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</si>
  <si>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</si>
  <si>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</si>
  <si>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</si>
  <si>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</si>
  <si>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</si>
  <si>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</si>
  <si>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</si>
  <si>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</si>
  <si>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</si>
  <si>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</si>
  <si>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</si>
  <si>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</si>
  <si>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</si>
  <si>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</si>
  <si>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</si>
  <si>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</si>
  <si>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</si>
  <si>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</si>
  <si>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</si>
  <si>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</si>
  <si>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</si>
  <si>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</si>
  <si>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</si>
  <si>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</si>
  <si>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</si>
  <si>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</si>
  <si>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</si>
  <si>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</si>
  <si>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</si>
  <si>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</si>
  <si>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</si>
  <si>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</si>
  <si>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</si>
  <si>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</si>
  <si>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</si>
  <si>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</si>
  <si>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</si>
  <si>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</si>
  <si>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</si>
  <si>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</si>
  <si>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</si>
  <si>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</si>
  <si>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</si>
  <si>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</si>
  <si>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</si>
  <si>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</si>
  <si>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</si>
  <si>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</si>
  <si>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</si>
  <si>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</si>
  <si>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</si>
  <si>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</si>
  <si>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</si>
  <si>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</si>
  <si>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</si>
  <si>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</si>
  <si>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</si>
  <si>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</si>
  <si>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</si>
  <si>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</si>
  <si>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</si>
  <si>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</si>
  <si>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</si>
  <si>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</si>
  <si>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</si>
  <si>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</si>
  <si>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</si>
  <si>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</si>
  <si>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</si>
  <si>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</si>
  <si>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</si>
  <si>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</si>
  <si>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</si>
  <si>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</si>
  <si>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</si>
  <si>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</si>
  <si>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</si>
  <si>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</si>
  <si>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</si>
  <si>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</si>
  <si>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</si>
  <si>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</si>
  <si>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</si>
  <si>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</si>
  <si>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</si>
  <si>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</si>
  <si>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</si>
  <si>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</si>
  <si>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</si>
  <si>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</si>
  <si>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</si>
  <si>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</si>
  <si>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</si>
  <si>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</si>
  <si>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</si>
  <si>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</si>
  <si>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</si>
  <si>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</si>
  <si>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</si>
  <si>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</si>
  <si>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</si>
  <si>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</si>
  <si>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</si>
  <si>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</si>
  <si>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</si>
  <si>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</si>
  <si>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</si>
  <si>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</si>
  <si>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</si>
  <si>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</si>
  <si>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</si>
  <si>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</si>
  <si>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</si>
  <si>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</si>
  <si>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</si>
  <si>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</si>
  <si>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</si>
  <si>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</si>
  <si>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</si>
  <si>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</si>
  <si>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</si>
  <si>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</si>
  <si>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</si>
  <si>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</si>
  <si>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</si>
  <si>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</si>
  <si>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</si>
  <si>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</si>
  <si>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</si>
  <si>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</si>
  <si>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</si>
  <si>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</si>
  <si>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</si>
  <si>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</si>
  <si>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</si>
  <si>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</si>
  <si>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</si>
  <si>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</si>
  <si>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</si>
  <si>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</si>
  <si>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</si>
  <si>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</si>
  <si>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</si>
  <si>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</si>
  <si>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</si>
  <si>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</si>
  <si>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</si>
  <si>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</si>
  <si>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</si>
  <si>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</si>
  <si>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</si>
  <si>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</si>
  <si>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</si>
  <si>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</si>
  <si>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</si>
  <si>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</si>
  <si>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</si>
  <si>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</si>
  <si>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</si>
  <si>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</si>
  <si>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</si>
  <si>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</si>
  <si>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</si>
  <si>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</si>
  <si>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</si>
  <si>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</si>
  <si>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</si>
  <si>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</si>
  <si>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</si>
  <si>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</si>
  <si>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</si>
  <si>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</si>
  <si>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</si>
  <si>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</si>
  <si>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</si>
  <si>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</si>
  <si>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</si>
  <si>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</si>
  <si>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</si>
  <si>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</si>
  <si>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</si>
  <si>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</si>
  <si>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</si>
  <si>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</si>
  <si>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</si>
  <si>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</si>
  <si>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</si>
  <si>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</si>
  <si>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</si>
  <si>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</si>
  <si>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</si>
  <si>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</si>
  <si>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</si>
  <si>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</si>
  <si>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</si>
  <si>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</si>
  <si>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</si>
  <si>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</si>
  <si>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</si>
  <si>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</si>
  <si>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</si>
  <si>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</si>
  <si>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</si>
  <si>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</si>
  <si>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</si>
  <si>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</si>
  <si>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</si>
  <si>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</si>
  <si>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</si>
  <si>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</si>
  <si>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</si>
  <si>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</si>
  <si>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</si>
  <si>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</si>
  <si>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</si>
  <si>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</si>
  <si>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</si>
  <si>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</si>
  <si>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</si>
  <si>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</si>
  <si>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</si>
  <si>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</si>
  <si>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</si>
  <si>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</si>
  <si>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</si>
  <si>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</si>
  <si>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</si>
  <si>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</si>
  <si>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</si>
  <si>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</si>
  <si>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</si>
  <si>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</si>
  <si>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</si>
  <si>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</si>
  <si>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</si>
  <si>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</si>
  <si>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</si>
  <si>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</si>
  <si>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</si>
  <si>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</si>
  <si>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</si>
  <si>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</si>
  <si>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</si>
  <si>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</si>
  <si>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</si>
  <si>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</si>
  <si>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</si>
  <si>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</si>
  <si>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</si>
  <si>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</si>
  <si>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</si>
  <si>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</si>
  <si>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</si>
  <si>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</si>
  <si>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</si>
  <si>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</si>
  <si>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</si>
  <si>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</si>
  <si>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</si>
  <si>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</si>
  <si>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</si>
  <si>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</si>
  <si>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</si>
  <si>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</si>
  <si>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</si>
  <si>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</si>
  <si>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</si>
  <si>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</si>
  <si>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</si>
  <si>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</si>
  <si>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</si>
  <si>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</si>
  <si>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</si>
  <si>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</si>
  <si>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</si>
  <si>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</si>
  <si>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</si>
  <si>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</si>
  <si>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</si>
  <si>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</si>
  <si>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</si>
  <si>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</si>
  <si>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</si>
  <si>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</si>
  <si>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</si>
  <si>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</si>
  <si>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</si>
  <si>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</si>
  <si>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</si>
  <si>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</si>
  <si>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</si>
  <si>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</si>
  <si>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</si>
  <si>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</si>
  <si>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</si>
  <si>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</si>
  <si>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</si>
  <si>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</si>
  <si>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</si>
  <si>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</si>
  <si>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</si>
  <si>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</si>
  <si>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</si>
  <si>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</si>
  <si>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</si>
  <si>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</si>
  <si>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</si>
  <si>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</si>
  <si>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</si>
  <si>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</si>
  <si>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</si>
  <si>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</si>
  <si>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</si>
  <si>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</si>
  <si>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</si>
  <si>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</si>
  <si>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</si>
  <si>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</si>
  <si>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</si>
  <si>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</si>
  <si>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</si>
  <si>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</si>
  <si>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</si>
  <si>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</si>
  <si>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</si>
  <si>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</si>
  <si>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</si>
  <si>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</si>
  <si>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</si>
  <si>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</si>
  <si>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</si>
  <si>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</si>
  <si>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</si>
  <si>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</si>
  <si>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</si>
  <si>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</si>
  <si>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</si>
  <si>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</si>
  <si>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</si>
  <si>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</si>
  <si>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</si>
  <si>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</si>
  <si>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</si>
  <si>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</si>
  <si>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</si>
  <si>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</si>
  <si>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</si>
  <si>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</si>
  <si>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</si>
  <si>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</si>
  <si>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</si>
  <si>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</si>
  <si>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</si>
  <si>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</si>
  <si>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</si>
  <si>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</si>
  <si>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</si>
  <si>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</si>
  <si>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</si>
  <si>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</si>
  <si>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</si>
  <si>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</si>
  <si>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</si>
  <si>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</si>
  <si>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</si>
  <si>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</si>
  <si>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</si>
  <si>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</si>
  <si>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</si>
  <si>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</si>
  <si>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</si>
  <si>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</si>
  <si>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</si>
  <si>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</si>
  <si>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</si>
  <si>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</si>
  <si>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</si>
  <si>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</si>
  <si>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</si>
  <si>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</si>
  <si>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</si>
  <si>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</si>
  <si>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</si>
  <si>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</si>
  <si>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</si>
  <si>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</si>
  <si>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</si>
  <si>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</si>
  <si>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</si>
  <si>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</si>
  <si>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</si>
  <si>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</si>
  <si>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</si>
  <si>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</si>
  <si>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</si>
  <si>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</si>
  <si>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</si>
  <si>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</si>
  <si>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</si>
  <si>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</si>
  <si>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</si>
  <si>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</si>
  <si>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</si>
  <si>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</si>
  <si>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</si>
  <si>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</si>
  <si>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</si>
  <si>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</si>
  <si>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</si>
  <si>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</si>
  <si>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</si>
  <si>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</si>
  <si>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</si>
  <si>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</si>
  <si>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</si>
  <si>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</si>
  <si>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</si>
  <si>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</si>
  <si>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</si>
  <si>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</si>
  <si>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</si>
  <si>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</si>
  <si>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</si>
  <si>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</si>
  <si>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</si>
  <si>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</si>
  <si>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</si>
  <si>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</si>
  <si>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</si>
  <si>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</si>
  <si>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</si>
  <si>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</si>
  <si>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</si>
  <si>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</si>
  <si>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</si>
  <si>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</si>
  <si>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</si>
  <si>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</si>
  <si>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</si>
  <si>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</si>
  <si>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</si>
  <si>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</si>
  <si>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</si>
  <si>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</si>
  <si>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</si>
  <si>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</si>
  <si>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</si>
  <si>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</si>
  <si>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</si>
  <si>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</si>
  <si>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</si>
  <si>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</si>
  <si>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</si>
  <si>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</si>
  <si>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</si>
  <si>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</si>
  <si>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</si>
  <si>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</si>
  <si>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</si>
  <si>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</si>
  <si>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</si>
  <si>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</si>
  <si>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</si>
  <si>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</si>
  <si>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</si>
  <si>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</si>
  <si>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</si>
  <si>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</si>
  <si>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</si>
  <si>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</si>
  <si>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</si>
  <si>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</si>
  <si>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</si>
  <si>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</si>
  <si>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</si>
  <si>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</si>
  <si>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</si>
  <si>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</si>
  <si>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</si>
  <si>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</si>
  <si>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</si>
  <si>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</si>
  <si>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</si>
  <si>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</si>
  <si>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</si>
  <si>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</si>
  <si>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</si>
  <si>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</si>
  <si>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</si>
  <si>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</si>
  <si>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</si>
  <si>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</si>
  <si>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</si>
  <si>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</si>
  <si>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</si>
  <si>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</si>
  <si>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</si>
  <si>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</si>
  <si>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</si>
  <si>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</si>
  <si>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</si>
  <si>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</si>
  <si>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</si>
  <si>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</si>
  <si>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</si>
  <si>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</si>
  <si>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</si>
  <si>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</si>
  <si>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</si>
  <si>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</si>
  <si>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</si>
  <si>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</si>
  <si>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</si>
  <si>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</si>
  <si>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</si>
  <si>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</si>
  <si>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</si>
  <si>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</si>
  <si>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</si>
  <si>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</si>
  <si>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</si>
  <si>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</si>
  <si>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</si>
  <si>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</si>
  <si>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</si>
  <si>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</si>
  <si>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</si>
  <si>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</si>
  <si>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</si>
  <si>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</si>
  <si>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</si>
  <si>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</si>
  <si>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</si>
  <si>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</si>
  <si>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</si>
  <si>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</si>
  <si>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</si>
  <si>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</si>
  <si>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</si>
  <si>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</si>
  <si>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</si>
  <si>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</si>
  <si>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</si>
  <si>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</si>
  <si>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</si>
  <si>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</si>
  <si>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</si>
  <si>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</si>
  <si>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</si>
  <si>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</si>
  <si>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</si>
  <si>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</si>
  <si>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</si>
  <si>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</si>
  <si>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</si>
  <si>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</si>
  <si>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</si>
  <si>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</si>
  <si>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</si>
  <si>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</si>
  <si>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</si>
  <si>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</si>
  <si>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</si>
  <si>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</si>
  <si>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</si>
  <si>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</si>
  <si>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</si>
  <si>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</si>
  <si>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</si>
  <si>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</si>
  <si>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</si>
  <si>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</si>
  <si>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</si>
  <si>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</si>
  <si>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</si>
  <si>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</si>
  <si>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</si>
  <si>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</si>
  <si>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</si>
  <si>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</si>
  <si>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</si>
  <si>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</si>
  <si>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</si>
  <si>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</si>
  <si>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</si>
  <si>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</si>
  <si>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</si>
  <si>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</si>
  <si>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</si>
  <si>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</si>
  <si>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</si>
  <si>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</si>
  <si>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</si>
  <si>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</si>
  <si>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</si>
  <si>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</si>
  <si>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</si>
  <si>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</si>
  <si>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</si>
  <si>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</si>
  <si>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</si>
  <si>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</si>
  <si>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</si>
  <si>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</si>
  <si>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</si>
  <si>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</si>
  <si>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</si>
  <si>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</si>
  <si>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</si>
  <si>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</si>
  <si>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</si>
  <si>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</si>
  <si>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</si>
  <si>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</si>
  <si>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</si>
  <si>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</si>
  <si>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</si>
  <si>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</si>
  <si>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</si>
  <si>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</si>
  <si>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</si>
  <si>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</si>
  <si>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</si>
  <si>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</si>
  <si>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</si>
  <si>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</si>
  <si>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</si>
  <si>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</si>
  <si>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</si>
  <si>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</si>
  <si>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</si>
  <si>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</si>
  <si>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</si>
  <si>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</si>
  <si>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</si>
  <si>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</si>
  <si>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</si>
  <si>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</si>
  <si>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</si>
  <si>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</si>
  <si>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</si>
  <si>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</si>
  <si>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</si>
  <si>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</si>
  <si>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</si>
  <si>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</si>
  <si>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</si>
  <si>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</si>
  <si>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</si>
  <si>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</si>
  <si>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</si>
  <si>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</si>
  <si>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</si>
  <si>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</si>
  <si>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</si>
  <si>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</si>
  <si>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</si>
  <si>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</si>
  <si>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</si>
  <si>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</si>
  <si>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</si>
  <si>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</si>
  <si>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</si>
  <si>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</si>
  <si>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</si>
  <si>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</si>
  <si>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</si>
  <si>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</si>
  <si>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</si>
  <si>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</si>
  <si>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</si>
  <si>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</si>
  <si>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</si>
  <si>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</si>
  <si>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</si>
  <si>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</si>
  <si>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</si>
  <si>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</si>
  <si>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</si>
  <si>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</si>
  <si>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</si>
  <si>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</si>
  <si>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</si>
  <si>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</si>
  <si>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</si>
  <si>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</si>
  <si>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</si>
  <si>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</si>
  <si>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</si>
  <si>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</si>
  <si>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</si>
  <si>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</si>
  <si>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</si>
  <si>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</si>
  <si>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</si>
  <si>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</si>
  <si>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</si>
  <si>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</si>
  <si>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</si>
  <si>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</si>
  <si>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</si>
  <si>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</si>
  <si>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</si>
  <si>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</si>
  <si>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</si>
  <si>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</si>
  <si>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</si>
  <si>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</si>
  <si>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</si>
  <si>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</si>
  <si>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</si>
  <si>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</si>
  <si>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</si>
  <si>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</si>
  <si>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</si>
  <si>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</si>
  <si>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</si>
  <si>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</si>
  <si>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</si>
  <si>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</si>
  <si>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</si>
  <si>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</si>
  <si>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</si>
  <si>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</si>
  <si>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</si>
  <si>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</si>
  <si>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</si>
  <si>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</si>
  <si>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</si>
  <si>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</si>
  <si>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</si>
  <si>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</si>
  <si>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</si>
  <si>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</si>
  <si>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</si>
  <si>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</si>
  <si>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</si>
  <si>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</si>
  <si>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</si>
  <si>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</si>
  <si>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</si>
  <si>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</si>
  <si>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</si>
  <si>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</si>
  <si>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</si>
  <si>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</si>
  <si>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</si>
  <si>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</si>
  <si>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</si>
  <si>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</si>
  <si>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</si>
  <si>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</si>
  <si>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</si>
  <si>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</si>
  <si>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</si>
  <si>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</si>
  <si>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</si>
  <si>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</si>
  <si>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</si>
  <si>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</si>
  <si>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</si>
  <si>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</si>
  <si>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</si>
  <si>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</si>
  <si>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</si>
  <si>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</si>
  <si>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</si>
  <si>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</si>
  <si>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</si>
  <si>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</si>
  <si>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</si>
  <si>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</si>
  <si>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</si>
  <si>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</si>
  <si>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</si>
  <si>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</si>
  <si>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</si>
  <si>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</si>
  <si>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</si>
  <si>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</si>
  <si>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</si>
  <si>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</si>
  <si>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</si>
  <si>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</si>
  <si>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</si>
  <si>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</si>
  <si>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</si>
  <si>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</si>
  <si>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</si>
  <si>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</si>
  <si>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</si>
  <si>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</si>
  <si>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</si>
  <si>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</si>
  <si>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</si>
  <si>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</si>
  <si>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</si>
  <si>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</si>
  <si>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</si>
  <si>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</si>
  <si>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</si>
  <si>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</si>
  <si>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</si>
  <si>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</si>
  <si>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</si>
  <si>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</si>
  <si>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</si>
  <si>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</si>
  <si>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</si>
  <si>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</si>
  <si>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</si>
  <si>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</si>
  <si>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</si>
  <si>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</si>
  <si>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</si>
  <si>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</si>
  <si>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</si>
  <si>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</si>
  <si>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</si>
  <si>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</si>
  <si>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</si>
  <si>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</si>
  <si>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</si>
  <si>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</si>
  <si>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</si>
  <si>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</si>
  <si>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</si>
  <si>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</si>
  <si>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</si>
  <si>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</si>
  <si>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</si>
  <si>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</si>
  <si>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</si>
  <si>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</si>
  <si>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</si>
  <si>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</si>
  <si>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</si>
  <si>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</si>
  <si>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</si>
  <si>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</si>
  <si>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</si>
  <si>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</si>
  <si>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</si>
  <si>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</si>
  <si>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</si>
  <si>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</si>
  <si>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</si>
  <si>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</si>
  <si>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</si>
  <si>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</si>
  <si>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</si>
  <si>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</si>
  <si>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</si>
  <si>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</si>
  <si>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</si>
  <si>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</si>
  <si>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</si>
  <si>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</si>
  <si>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</si>
  <si>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</si>
  <si>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</si>
  <si>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</si>
  <si>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</si>
  <si>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</si>
  <si>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</si>
  <si>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</si>
  <si>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</si>
  <si>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</si>
  <si>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</si>
  <si>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</si>
  <si>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</si>
  <si>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</si>
  <si>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</si>
  <si>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</si>
  <si>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</si>
  <si>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</si>
  <si>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</si>
  <si>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</si>
  <si>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</si>
  <si>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</si>
  <si>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</si>
  <si>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</si>
  <si>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</si>
  <si>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</si>
  <si>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</si>
  <si>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</si>
  <si>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</si>
  <si>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</si>
  <si>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</si>
  <si>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</si>
  <si>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</si>
  <si>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</si>
  <si>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</si>
  <si>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</si>
  <si>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</si>
  <si>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</si>
  <si>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</si>
  <si>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</si>
  <si>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</si>
  <si>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</si>
  <si>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</si>
  <si>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</si>
  <si>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</si>
  <si>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</si>
  <si>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</si>
  <si>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</si>
  <si>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</si>
  <si>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</si>
  <si>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</si>
  <si>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</si>
  <si>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</si>
  <si>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</si>
  <si>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</si>
  <si>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</si>
  <si>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</si>
  <si>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</si>
  <si>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</si>
  <si>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</si>
  <si>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</si>
  <si>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</si>
  <si>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</si>
  <si>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</si>
  <si>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</si>
  <si>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</si>
  <si>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</si>
  <si>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</si>
  <si>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</si>
  <si>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</si>
  <si>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</si>
  <si>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</si>
  <si>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</si>
  <si>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</si>
  <si>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</si>
  <si>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</si>
  <si>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</si>
  <si>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</si>
  <si>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</si>
  <si>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</si>
  <si>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</si>
  <si>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</si>
  <si>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</si>
  <si>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</si>
  <si>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</si>
  <si>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</si>
  <si>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</si>
  <si>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</si>
  <si>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</si>
  <si>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</si>
  <si>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</si>
  <si>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</si>
  <si>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</si>
  <si>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</si>
  <si>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</si>
  <si>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</si>
  <si>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</si>
  <si>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</si>
  <si>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</si>
  <si>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</si>
  <si>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</si>
  <si>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</si>
  <si>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</si>
  <si>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</si>
  <si>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</si>
  <si>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</si>
  <si>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</si>
  <si>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</si>
  <si>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</si>
  <si>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</si>
  <si>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</si>
  <si>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</si>
  <si>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</si>
  <si>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</si>
  <si>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</si>
  <si>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</si>
  <si>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</si>
  <si>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</si>
  <si>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</si>
  <si>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</si>
  <si>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</si>
  <si>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</si>
  <si>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</si>
  <si>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</si>
  <si>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</si>
  <si>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</si>
  <si>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</si>
  <si>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</si>
  <si>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</si>
  <si>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</si>
  <si>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</si>
  <si>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</si>
  <si>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</si>
  <si>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</si>
  <si>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</si>
  <si>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</si>
  <si>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</si>
  <si>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</si>
  <si>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</si>
  <si>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</si>
  <si>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</si>
  <si>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</si>
  <si>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</si>
  <si>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</si>
  <si>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</si>
  <si>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</si>
  <si>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</si>
  <si>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</si>
  <si>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</si>
  <si>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</si>
  <si>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</si>
  <si>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</si>
  <si>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</si>
  <si>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</si>
  <si>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</si>
  <si>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</si>
  <si>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</si>
  <si>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</si>
  <si>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</si>
  <si>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</si>
  <si>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</si>
  <si>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</si>
  <si>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</si>
  <si>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</si>
  <si>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</si>
  <si>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</si>
  <si>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</si>
  <si>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</si>
  <si>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</si>
  <si>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</si>
  <si>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</si>
  <si>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</si>
  <si>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</si>
  <si>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</si>
  <si>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</si>
  <si>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</si>
  <si>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</si>
  <si>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</si>
  <si>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</si>
  <si>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</si>
  <si>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</si>
  <si>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</si>
  <si>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</si>
  <si>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</si>
  <si>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</si>
  <si>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</si>
  <si>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</si>
  <si>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</si>
  <si>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</si>
  <si>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</si>
  <si>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</si>
  <si>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</si>
  <si>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</si>
  <si>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</si>
  <si>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</si>
  <si>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</si>
  <si>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</si>
  <si>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</si>
  <si>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</si>
  <si>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</si>
  <si>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</si>
  <si>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</si>
  <si>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</si>
  <si>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</si>
  <si>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</si>
  <si>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</si>
  <si>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</si>
  <si>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</si>
  <si>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</si>
  <si>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</si>
  <si>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</si>
  <si>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</si>
  <si>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</si>
  <si>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</si>
  <si>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</si>
  <si>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</si>
  <si>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</si>
  <si>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</si>
  <si>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</si>
  <si>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</si>
  <si>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</si>
  <si>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</si>
  <si>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</si>
  <si>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</si>
  <si>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</si>
  <si>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</si>
  <si>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</si>
  <si>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</si>
  <si>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</si>
  <si>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</si>
  <si>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</si>
  <si>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</si>
  <si>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</si>
  <si>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</si>
  <si>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</si>
  <si>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</si>
  <si>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</si>
  <si>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</si>
  <si>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</si>
  <si>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</si>
  <si>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</si>
  <si>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</si>
  <si>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</si>
  <si>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</si>
  <si>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</si>
  <si>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</si>
  <si>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</si>
  <si>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</si>
  <si>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</si>
  <si>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</si>
  <si>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</si>
  <si>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</si>
  <si>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</si>
  <si>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</si>
  <si>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</si>
  <si>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</si>
  <si>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</si>
  <si>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</si>
  <si>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</si>
  <si>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</si>
  <si>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</si>
  <si>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</si>
  <si>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</si>
  <si>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</si>
  <si>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</si>
  <si>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</si>
  <si>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</si>
  <si>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</si>
  <si>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</si>
  <si>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</si>
  <si>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</si>
  <si>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</si>
  <si>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</si>
  <si>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</si>
  <si>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</si>
  <si>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</si>
  <si>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</si>
  <si>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</si>
  <si>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</si>
  <si>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</si>
  <si>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</si>
  <si>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</si>
  <si>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</si>
  <si>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</si>
  <si>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</si>
  <si>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</si>
  <si>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</si>
  <si>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</si>
  <si>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</si>
  <si>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</si>
  <si>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</si>
  <si>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</si>
  <si>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</si>
  <si>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</si>
  <si>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</si>
  <si>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</si>
  <si>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</si>
  <si>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</si>
  <si>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</si>
  <si>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</si>
  <si>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</si>
  <si>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</si>
  <si>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</si>
  <si>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</si>
  <si>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</si>
  <si>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</si>
  <si>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</si>
  <si>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</si>
  <si>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</si>
  <si>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</si>
  <si>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</si>
  <si>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</si>
  <si>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</si>
  <si>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</si>
  <si>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</si>
  <si>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</si>
  <si>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</si>
  <si>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</si>
  <si>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</si>
  <si>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</si>
  <si>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</si>
  <si>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</si>
  <si>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</si>
  <si>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</si>
  <si>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</si>
  <si>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</si>
  <si>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</si>
  <si>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</si>
  <si>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</si>
  <si>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</si>
  <si>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</si>
  <si>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</si>
  <si>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</si>
  <si>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</si>
  <si>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</si>
  <si>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</si>
  <si>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</si>
  <si>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</si>
  <si>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</si>
  <si>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</si>
  <si>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</si>
  <si>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</si>
  <si>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</si>
  <si>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</si>
  <si>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</si>
  <si>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</si>
  <si>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</si>
  <si>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</si>
  <si>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</si>
  <si>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</si>
  <si>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</si>
  <si>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</si>
  <si>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</si>
  <si>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</si>
  <si>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</si>
  <si>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</si>
  <si>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</si>
  <si>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</si>
  <si>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</si>
  <si>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</si>
  <si>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</si>
  <si>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</si>
  <si>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</si>
  <si>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</si>
  <si>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</si>
  <si>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</si>
  <si>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</si>
  <si>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</si>
  <si>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</si>
  <si>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</si>
  <si>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</si>
  <si>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</si>
  <si>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</si>
  <si>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</si>
  <si>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</si>
  <si>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</si>
  <si>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</si>
  <si>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</si>
  <si>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</si>
  <si>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</si>
  <si>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</si>
  <si>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</si>
  <si>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</si>
  <si>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</si>
  <si>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</si>
  <si>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</si>
  <si>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</si>
  <si>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</si>
  <si>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</si>
  <si>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</si>
  <si>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</si>
  <si>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</si>
  <si>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</si>
  <si>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</si>
  <si>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</si>
  <si>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</si>
  <si>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</si>
  <si>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</si>
  <si>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</si>
  <si>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</si>
  <si>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</si>
  <si>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</si>
  <si>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</si>
  <si>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</si>
  <si>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</si>
  <si>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</si>
  <si>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</si>
  <si>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</si>
  <si>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</si>
  <si>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</si>
  <si>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</si>
  <si>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</si>
  <si>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</si>
  <si>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</si>
  <si>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</si>
  <si>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</si>
  <si>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</si>
  <si>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</si>
  <si>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</si>
  <si>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</si>
  <si>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</si>
  <si>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</si>
  <si>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</si>
  <si>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</si>
  <si>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</si>
  <si>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</si>
  <si>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</si>
  <si>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</si>
  <si>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</si>
  <si>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</si>
  <si>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</si>
  <si>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</si>
  <si>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</si>
  <si>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</si>
  <si>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</si>
  <si>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</si>
  <si>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</si>
  <si>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</si>
  <si>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</si>
  <si>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</si>
  <si>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</si>
  <si>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</si>
  <si>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</si>
  <si>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</si>
  <si>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</si>
  <si>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</si>
  <si>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</si>
  <si>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</si>
  <si>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</si>
  <si>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</si>
  <si>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</si>
  <si>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</si>
  <si>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</si>
  <si>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</si>
  <si>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</si>
  <si>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</si>
  <si>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</si>
  <si>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</si>
  <si>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</si>
  <si>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</si>
  <si>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</si>
  <si>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</si>
  <si>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</si>
  <si>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</si>
  <si>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</si>
  <si>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</si>
  <si>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</si>
  <si>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</si>
  <si>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</si>
  <si>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</si>
  <si>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</si>
  <si>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</si>
  <si>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</si>
  <si>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</si>
  <si>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</si>
  <si>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</si>
  <si>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</si>
  <si>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</si>
  <si>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</si>
  <si>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</si>
  <si>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</si>
  <si>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</si>
  <si>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</si>
  <si>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</si>
  <si>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</si>
  <si>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</si>
  <si>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</si>
  <si>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</si>
  <si>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</si>
  <si>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</si>
  <si>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</si>
  <si>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</si>
  <si>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</si>
  <si>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</si>
  <si>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</si>
  <si>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</si>
  <si>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</si>
  <si>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</si>
  <si>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</si>
  <si>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</si>
  <si>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</si>
  <si>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</si>
  <si>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</si>
  <si>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</si>
  <si>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</si>
  <si>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</si>
  <si>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</si>
  <si>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</si>
  <si>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</si>
  <si>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</si>
  <si>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</si>
  <si>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</si>
  <si>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</si>
  <si>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</si>
  <si>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</si>
  <si>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</si>
  <si>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</si>
  <si>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</si>
  <si>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</si>
  <si>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</si>
  <si>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</si>
  <si>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</si>
  <si>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</si>
  <si>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</si>
  <si>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</si>
  <si>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</si>
  <si>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</si>
  <si>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</si>
  <si>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</si>
  <si>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</si>
  <si>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</si>
  <si>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</si>
  <si>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</si>
  <si>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</si>
  <si>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</si>
  <si>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</si>
  <si>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</si>
  <si>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</si>
  <si>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</si>
  <si>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</si>
  <si>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</si>
  <si>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</si>
  <si>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</si>
  <si>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</si>
  <si>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</si>
  <si>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</si>
  <si>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</si>
  <si>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</si>
  <si>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</si>
  <si>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</si>
  <si>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</si>
  <si>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</si>
  <si>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</si>
  <si>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</si>
  <si>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</si>
  <si>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</si>
  <si>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</si>
  <si>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</si>
  <si>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</si>
  <si>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</si>
  <si>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</si>
  <si>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</si>
  <si>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</si>
  <si>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</si>
  <si>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</si>
  <si>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</si>
  <si>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</si>
  <si>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</si>
  <si>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</si>
  <si>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</si>
  <si>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</si>
  <si>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</si>
  <si>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</si>
  <si>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</si>
  <si>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</si>
  <si>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</si>
  <si>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</si>
  <si>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</si>
  <si>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</si>
  <si>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</si>
  <si>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</si>
  <si>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</si>
  <si>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</si>
  <si>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</si>
  <si>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</si>
  <si>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</si>
  <si>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</si>
  <si>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</si>
  <si>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</si>
  <si>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</si>
  <si>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</si>
  <si>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</si>
  <si>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</si>
  <si>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</si>
  <si>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</si>
  <si>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</si>
  <si>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</si>
  <si>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</si>
  <si>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</si>
  <si>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</si>
  <si>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</si>
  <si>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</si>
  <si>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</si>
  <si>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</si>
  <si>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</si>
  <si>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</si>
  <si>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</si>
  <si>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</si>
  <si>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</si>
  <si>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</si>
  <si>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</si>
  <si>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</si>
  <si>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</si>
  <si>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</si>
  <si>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</si>
  <si>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</si>
  <si>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</si>
  <si>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</si>
  <si>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</si>
  <si>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</si>
  <si>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</si>
  <si>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</si>
  <si>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</si>
  <si>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</si>
  <si>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</si>
  <si>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</si>
  <si>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</si>
  <si>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</si>
  <si>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</si>
  <si>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</si>
  <si>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</si>
  <si>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</si>
  <si>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</si>
  <si>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</si>
  <si>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</si>
  <si>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</si>
  <si>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</si>
  <si>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</si>
  <si>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</si>
  <si>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</si>
  <si>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</si>
  <si>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</si>
  <si>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</si>
  <si>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</si>
  <si>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</si>
  <si>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</si>
  <si>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</si>
  <si>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</si>
  <si>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</si>
  <si>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</si>
  <si>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</si>
  <si>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</si>
  <si>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</si>
  <si>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</si>
  <si>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</si>
  <si>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</si>
  <si>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</si>
  <si>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</si>
  <si>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</si>
  <si>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</si>
  <si>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</si>
  <si>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</si>
  <si>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</si>
  <si>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</si>
  <si>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</si>
  <si>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</si>
  <si>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</si>
  <si>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</si>
  <si>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</si>
  <si>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</si>
  <si>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</si>
  <si>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</si>
  <si>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</si>
  <si>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</si>
  <si>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</si>
  <si>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</si>
  <si>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</si>
  <si>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</si>
  <si>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</si>
  <si>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</si>
  <si>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</si>
  <si>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</si>
  <si>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</si>
  <si>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</si>
  <si>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</si>
  <si>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</si>
  <si>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</si>
  <si>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</si>
  <si>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</si>
  <si>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</si>
  <si>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</si>
  <si>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</si>
  <si>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</si>
  <si>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</si>
  <si>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</si>
  <si>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</si>
  <si>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</si>
  <si>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</si>
  <si>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</si>
  <si>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</si>
  <si>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</si>
  <si>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</si>
  <si>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</si>
  <si>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</si>
  <si>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</si>
  <si>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</si>
  <si>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</si>
  <si>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</si>
  <si>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</si>
  <si>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</si>
  <si>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</si>
  <si>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</si>
  <si>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</si>
  <si>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</si>
  <si>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</si>
  <si>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</si>
  <si>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</si>
  <si>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10 min</t>
  </si>
  <si>
    <t>PCM-20251105-00000707</t>
  </si>
  <si>
    <t xml:space="preserve">EM team need 60 mins </t>
  </si>
  <si>
    <t xml:space="preserve">NO PCM </t>
  </si>
  <si>
    <t>again down EM team at site connecting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</si>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</sst>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303.45912962962757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8.7231134253670461E-2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
      </c>
      <c r="C4" s="133">
        <v>2</v>
      </c>
      <c r="D4" s="133"/>
      <c r="E4" s="134" t="s">
        <v>39021</v>
      </c>
      <c r="F4" s="135">
        <v>45966.403113425928</v>
      </c>
      <c r="G4" s="136">
        <f ca="1">IFERROR(NOW()-F4,"")</f>
        <v>4.4417824028641917E-3</v>
      </c>
      <c r="H4" s="176">
        <v>45966.39130787037</v>
      </c>
      <c r="I4" s="133" t="str">
        <f>IFERROR(VLOOKUP(D4,DB!A:F,6,0),"")</f>
        <v/>
      </c>
      <c r="J4" s="133" t="str">
        <f>IFERROR(VLOOKUP(D4,DB!A:G,7,0),"")</f>
        <v/>
      </c>
      <c r="K4" s="137" t="s">
        <v>39026</v>
      </c>
      <c r="L4" s="138" t="str">
        <f>IFERROR(VLOOKUP(D4,DB!A:I,9,0),"")</f>
        <v/>
      </c>
    </row>
    <row r="5" spans="1:15" ht="15" customHeight="1">
      <c r="A5" s="132" t="s">
        <v>39027</v>
      </c>
      <c r="B5" s="133" t="str">
        <f>IFERROR(VLOOKUP(D5,DB!A:K,11,0),"")</f>
        <v>R1</v>
      </c>
      <c r="C5" s="133">
        <v>2</v>
      </c>
      <c r="D5" s="133" t="s">
        <v>9345</v>
      </c>
      <c r="E5" s="134"/>
      <c r="F5" s="135">
        <v>45966.391840277778</v>
      </c>
      <c r="G5" s="136">
        <f ca="1">IFERROR(NOW()-F5,"")</f>
        <v>1.571493055234896E-2</v>
      </c>
      <c r="H5" s="135">
        <v>45966.391840277778</v>
      </c>
      <c r="I5" s="133" t="str">
        <f>IFERROR(VLOOKUP(D5,DB!A:F,6,0),"")</f>
        <v>SCECO</v>
      </c>
      <c r="J5" s="133" t="str">
        <f>IFERROR(VLOOKUP(D5,DB!A:G,7,0),"")</f>
        <v>Vandalized</v>
      </c>
      <c r="K5" s="137" t="s">
        <v>39028</v>
      </c>
      <c r="L5" s="138" t="str">
        <f>IFERROR(VLOOKUP(D5,DB!A:I,9,0),"")</f>
        <v>Latis</v>
      </c>
    </row>
    <row r="6" spans="1:15" ht="15" customHeight="1">
      <c r="A6" s="132"/>
      <c r="B6" s="133" t="str">
        <f>IFERROR(VLOOKUP(D6,DB!A:K,11,0),"")</f>
        <v/>
      </c>
      <c r="C6" s="133"/>
      <c r="D6" s="133"/>
      <c r="E6" s="134"/>
      <c r="F6" s="135"/>
      <c r="G6" s="136">
        <f ca="1">IFERROR(NOW()-F6,"")</f>
        <v>45966.40755520833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45966.40755520833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45966.40755520833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45966.40755520833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45966.40755520833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45966.40755520833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45966.40755520833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45966.40755520833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45966.40755520833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45966.40755520833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45966.40755520833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45966.40755520833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45966.40755520833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45966.40755520833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45966.40755520833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45966.40755520833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45966.40755520833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45966.40755520833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45966.40755520833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45966.40755520833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45966.40755520833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45966.40755520833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45966.40755520833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45966.40755520833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45966.40755520833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45966.40755520833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45966.40755520833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45966.40755520833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45966.40755520833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45966.40755520833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45966.40755520833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45966.40755520833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45966.40755520833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45966.40755520833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45966.40755520833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45966.40755520833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45966.40755520833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45966.40755520833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45966.40755520833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45966.40755520833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45966.40755520833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45966.40755520833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45966.40755520833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45966.40755520833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45966.40755520833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45966.40755520833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45966.40755520833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45966.40755520833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45966.40755520833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45966.40755520833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45966.40755520833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45966.40755520833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45966.40755520833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45966.40755520833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45966.40755520833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45966.40755520833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45966.40755520833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45966.40755520833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45966.40755520833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45966.40755520833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45966.40755520833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45966.40755520833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45966.40755520833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45966.40755520833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45966.40755520833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45966.40755520833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45966.40755520833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45966.40755520833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45966.40755520833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45966.40755520833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45966.40755520833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45966.40755520833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45966.40755520833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45966.40755520833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45966.40755520833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45966.40755520833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45966.40755520833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45966.40755520833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45966.40755520833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45966.40755520833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45966.40755520833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45966.40755520833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45966.40755520833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45966.40755520833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45966.40755520833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45966.40755520833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45966.40755520833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45966.40755520833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45966.40755520833</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45966.40755520833</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F8" sqref="F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141.40771759259223</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7.6654718749996391</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1</v>
      </c>
      <c r="D5" s="18" t="s">
        <v>11065</v>
      </c>
      <c r="E5" s="113" t="s">
        <v>39114</v>
      </c>
      <c r="F5" s="114">
        <v>45966.2659375</v>
      </c>
      <c r="G5" s="115">
        <f ca="1">IFERROR(NOW()-F5,"-")</f>
        <v>0.14161770833015908</v>
      </c>
      <c r="H5" s="114">
        <v>45966.186076388891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39116</v>
      </c>
      <c r="B6" s="18" t="str">
        <f>IFERROR(VLOOKUP(D6,DB!A:K,11,0),"")</f>
        <v>R2</v>
      </c>
      <c r="C6" s="18">
        <v>3</v>
      </c>
      <c r="D6" s="18" t="s">
        <v>26182</v>
      </c>
      <c r="E6" s="113" t="s">
        <v>39114</v>
      </c>
      <c r="F6" s="114">
        <v>45966.302268518521</v>
      </c>
      <c r="G6" s="115">
        <f ca="1">IFERROR(NOW()-F6,"-")</f>
        <v>0.10528668980987277</v>
      </c>
      <c r="H6" s="114">
        <v>45966.284212962964</v>
      </c>
      <c r="I6" s="18" t="str">
        <f>IFERROR(VLOOKUP(D6,DB!A:F,6,0),"")</f>
        <v>SCECO</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39118</v>
      </c>
      <c r="B7" s="18" t="str">
        <f>IFERROR(VLOOKUP(D7,DB!A:K,11,0),"")</f>
        <v>R2</v>
      </c>
      <c r="C7" s="18">
        <v>1</v>
      </c>
      <c r="D7" s="19" t="s">
        <v>11163</v>
      </c>
      <c r="E7" s="113" t="s">
        <v>39114</v>
      </c>
      <c r="F7" s="114"/>
      <c r="G7" s="115">
        <f ca="1">IFERROR(NOW()-F7,"-")</f>
        <v>45966.40755520833</v>
      </c>
      <c r="H7" s="114">
        <v>45966.382488425923</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45966.40755520833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45966.40755520833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45966.40755520833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45966.40755520833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45966.40755520833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45966.40755520833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45966.40755520833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45966.40755520833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45966.40755520833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45966.40755520833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45966.40755520833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45966.40755520833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45966.40755520833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45966.40755520833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45966.40755520833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45966.40755520833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45966.40755520833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45966.40755520833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45966.40755520833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45966.40755520833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45966.40755520833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45966.40755520833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45966.40755520833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45966.40755520833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45966.40755520833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45966.40755520833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45966.40755520833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45966.40755520833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45966.40755520833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45966.40755520833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45966.40755520833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45966.40755520833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45966.40755520833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45966.40755520833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45966.40755520833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45966.40755520833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45966.40755520833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45966.40755520833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45966.40755520833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45966.40755520833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45966.40755520833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45966.40755520833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45966.40755520833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45966.40755520833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45966.40755520833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45966.40755520833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45966.40755520833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45966.40755520833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45966.40755520833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45966.40755520833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45966.40755520833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45966.40755520833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45966.40755520833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45966.40755520833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45966.40755520833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45966.40755520833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45966.40755520833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45966.40755520833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45966.40755520833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45966.40755520833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45966.40755520833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45966.40755520833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45966.40755520833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45966.40755520833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45966.40755520833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45966.40755520833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45966.40755520833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45966.40755520833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45966.40755520833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45966.40755520833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45966.40755520833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45966.40755520833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45966.40755520833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45966.40755520833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45966.40755520833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45966.40755520833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45966.40755520833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45966.40755520833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45966.40755520833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45966.40755520833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45966.40755520833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45966.40755520833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45966.40755520833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45966.40755520833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45966.40755520833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45966.40755520833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45966.40755520833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45966.40755520833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45966.40755520833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45966.40755520833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45966.40755520833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45966.40755520833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45966.40755520833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45966.40755520833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45966.40755520833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45966.40755520833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45966.40755520833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45966.40755520833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45966.40755520833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45966.40755520833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45966.40755520833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45966.40755520833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45966.40755520833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45966.40755520833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45966.40755520833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39120</v>
      </c>
      <c r="B2" s="62" t="str">
        <f>IFERROR(VLOOKUP(D2,DB!A:K,11,0),"")</f>
        <v>R3</v>
      </c>
      <c r="C2" s="18">
        <v>3</v>
      </c>
      <c r="D2" s="62" t="s">
        <v>24942</v>
      </c>
      <c r="E2" s="18" t="s">
        <v>39021</v>
      </c>
      <c r="F2" s="20">
        <v>45966.364872685182</v>
      </c>
      <c r="G2" s="21">
        <f t="shared" ref="G2:G26" ca="1" si="0">IFERROR(NOW()-F2,"-")</f>
        <v>4.2682870371208992E-2</v>
      </c>
      <c r="H2" s="22">
        <v>45966.359317129631</v>
      </c>
      <c r="I2" s="19" t="str">
        <f>IFERROR(VLOOKUP(D2,DB!A:F,6,0),"")</f>
        <v>SCECO</v>
      </c>
      <c r="J2" s="18" t="str">
        <f>IFERROR(VLOOKUP(D2,DB!A:G,7,0),"")</f>
        <v>Vandalized</v>
      </c>
      <c r="K2" s="46" t="s">
        <v>39121</v>
      </c>
      <c r="L2" s="23" t="str">
        <f>IFERROR(VLOOKUP(D2,DB!A:I,9,0),"")</f>
        <v>Latis</v>
      </c>
    </row>
    <row r="3" spans="1:13" ht="15" customHeight="1">
      <c r="A3" s="19"/>
      <c r="B3" s="62" t="str">
        <f>IFERROR(VLOOKUP(D3,DB!A:K,11,0),"")</f>
        <v/>
      </c>
      <c r="C3" s="18"/>
      <c r="D3"/>
      <c r="E3" s="18"/>
      <c r="F3" s="20"/>
      <c r="G3" s="21">
        <f t="shared" ca="1" si="0"/>
        <v>45966.407555555554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45966.407555555554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45966.407555555554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45966.407555555554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45966.407555555554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45966.407555555554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45966.407555555554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45966.407555555554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45966.407555555554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45966.407555555554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45966.407555555554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45966.407555555554</v>
      </c>
      <c r="H14" s="22" t="s">
        <v>39122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45966.407555555554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45966.407555555554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45966.407555555554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45966.407555555554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45966.407555555554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45966.407555555554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45966.407555555554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45966.407555555554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45966.407555555554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45966.407555555554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45966.407555555554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45966.407555555554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45966.407555555554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45966.407555555554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45966.407555555554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45966.407555555554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45966.407555555554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45966.407555555554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45966.407555555554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45966.407555555554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45966.407555555554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45966.407555555554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45966.407555555554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45966.407555555554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45966.407555555554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45966.407555555554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45966.407555555554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45966.407555555554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45966.407555555554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45966.407555555554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45966.407555555554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45966.407555555554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45966.407555555554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45966.407555555554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45966.407555555554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45966.407555555554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45966.407555555554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45966.407555555554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45966.407555555554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45966.407555555554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45966.407555555554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45966.407555555554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45966.407555555554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45966.407555555554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45966.407555555554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45966.407555555554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45966.407555555554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45966.407555555554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45966.407555555554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45966.407555555554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45966.407555555554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45966.407555555554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45966.407555555554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45966.407555555554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45966.407555555554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45966.407555555554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45966.407555555554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45966.407555555554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45966.407555555554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45966.407555555554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45966.407555555554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45966.407555555554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45966.407555555554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45966.407555555554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45966.407555555554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45966.407555555554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45966.407555555554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45966.407555555554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45966.407555555554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45966.407555555554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45966.407555555554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45966.407555555554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45966.407555555554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45966.407555555554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45966.407555555554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45966.407555555554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45966.407555555554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45966.407555555554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45966.407555555554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45966.407555555554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45966.407555555554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45966.407555555554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45966.407555555554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45966.407555555554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45966.407555555554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45966.407555555554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45966.407555555554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45966.407555555554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45966.407555555554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45966.407555555554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45966.407555555554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45966.407555555554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45966.407555555554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45966.407555555554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45966.407555555554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45966.407555555554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45966.407555555554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45966.407555555554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45966.407555555554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45966.407555555554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45966.407555555554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45966.407555555554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45966.407555555554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45966.407555555554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45966.407555555554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45966.407555555554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45966.407555555554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45966.407555555554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45966.407555555554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45966.407555555554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45966.407555555554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45966.407555555554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45966.407555555554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45966.407555555554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45966.407555555554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45966.407555555554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45966.407555555554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45966.407555555554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45966.407555555554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45966.407555555554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45966.407555555554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45966.407555555554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45966.407555555554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45966.407555555554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45966.407555555554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45966.407555555554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45966.407555555554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45966.407555555554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45966.407555555554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45966.407555555554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45966.407555555554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45966.407555555554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45966.407555555554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45966.407555555554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45966.407555555554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45966.407555555554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45966.407555555554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45966.407555555554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45966.407555555554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45966.407555555554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45966.407555555554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45966.407555555554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45966.407555555554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45966.407555555554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45966.407555555554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45966.407555555554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45966.407555555554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45966.407555555554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45966.407555555554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45966.407555555554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45966.407555555554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45966.407555555554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45966.407555555554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45966.407555555554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45966.407555555554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45966.407555555554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45966.407555555554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45966.407555555554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45966.407555555554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45966.407555555554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45966.407555555554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45966.407555555554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45966.407555555554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45966.407555555554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45966.407555555554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45966.407555555554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45966.407555555554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45966.407555555554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45966.407555555554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45966.407555555554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45966.407555555554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45966.407555555554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45966.407555555554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45966.407555555554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45966.407555555554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45966.407555555554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45966.407555555554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45966.407555555554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45966.407555555554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45966.407555555554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45966.407555555554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45966.407555555554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45966.407555555554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45966.407555555554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45966.407555555554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45966.407555555554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45966.407555555554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45966.407555555554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45966.407555555554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45966.407555555554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45966.407555555554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45966.407555555554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45966.407555555554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45966.407555555554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45966.407555555554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45966.407555555554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45966.407555555554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45966.407555555554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45966.407555555554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45966.407555555554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45966.407555555554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45966.407555555554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45966.407555555554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45966.407555555554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45966.407555555554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45966.407555555554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45966.407555555554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45966.407555555554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45966.407555555554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45966.407555555554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45966.407555555554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45966.407555555554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45966.407555555554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45966.407555555554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45966.407555555554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45966.407555555554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45966.407555555554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45966.407555555554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45966.407555555554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45966.407555555554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45966.407555555554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45966.407555555554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45966.407555555554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45966.407555555554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45966.407555555554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45966.407555555554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45966.407555555554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45966.407555555554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45966.407555555554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45966.407555555554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45966.407555555554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45966.407555555554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45966.407555555554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45966.407555555554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45966.407555555554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45966.407555555554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45966.407555555554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45966.407555555554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45966.407555555554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45966.407555555554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45966.407555555554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45966.407555555554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45966.407555555554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45966.407555555554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45966.407555555554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45966.407555555554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45966.407555555554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45966.407555555554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45966.407555555554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45966.407555555554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45966.407555555554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45966.407555555554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45966.407555555554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45966.407555555554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45966.407555555554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45966.407555555554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45966.407555555554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45966.407555555554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45966.407555555554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45966.407555555554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45966.407555555554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45966.407555555554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45966.407555555554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45966.407555555554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45966.407555555554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45966.407555555554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45966.407555555554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45966.407555555554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45966.407555555554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45966.407555555554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45966.407555555554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45966.407555555554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45966.407555555554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45966.407555555554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45966.407555555554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45966.407555555554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45966.407555555554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45966.407555555554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45966.407555555554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45966.407555555554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45966.407555555554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45966.407555555554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45966.407555555554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45966.407555555554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45966.407555555554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45966.407555555554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45966.407555555554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45966.407555555554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45966.407555555554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45966.407555555554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45966.407555555554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45966.407555555554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45966.407555555554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45966.407555555554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45966.407555555554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45966.407555555554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45966.407555555554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45966.407555555554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45966.407555555554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45966.407555555554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45966.407555555554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45966.407555555554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45966.407555555554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45966.407555555554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45966.407555555554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45966.407555555554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45966.407555555554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45966.407555555554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45966.407555555554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45966.407555555554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45966.407555555554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45966.407555555554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45966.407555555554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45966.407555555554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45966.407555555554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45966.407555555554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45966.407555555554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45966.407555555554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45966.407555555554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45966.407555555554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45966.407555555554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45966.407555555554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45966.407555555554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45966.407555555554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45966.407555555554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45966.407555555554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45966.407555555554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45966.407555555554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45966.407555555554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45966.407555555554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45966.407555555554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45966.407555555554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45966.407555555554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45966.407555555554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45966.407555555554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45966.407555555554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45966.407555555554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45966.407555555554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45966.407555555554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45966.407555555554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45966.407555555554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45966.407555555554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45966.407555555554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45966.407555555554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45966.407555555554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45966.407555555554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45966.407555555554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45966.407555555554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45966.407555555554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45966.407555555554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45966.407555555554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45966.407555555554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45966.407555555554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45966.407555555554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45966.407555555554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45966.407555555554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45966.407555555554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45966.407555555554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45966.407555555554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45966.407555555554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45966.407555555554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45966.407555555554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45966.407555555554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45966.407555555554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45966.407555555554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45966.407555555554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45966.407555555554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45966.407555555554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45966.407555555554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45966.407555555554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45966.407555555554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45966.407555555554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45966.407555555554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45966.407555555554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45966.407555555554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45966.407555555554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45966.407555555554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45966.407555555554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45966.407555555554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45966.407555555554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45966.407555555554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45966.407555555554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45966.407555555554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45966.407555555554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45966.407555555554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45966.407555555554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45966.407555555554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45966.407555555554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45966.407555555554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45966.407555555554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45966.407555555554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45966.407555555554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45966.407555555554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45966.407555555554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45966.407555555554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45966.407555787038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45966.407555787038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45966.407555787038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45966.407555787038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45966.407555787038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45966.407555787038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45966.407555787038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45966.407555787038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45966.407555787038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45966.407555787038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45966.407555787038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45966.407555787038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45966.407555787038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45966.407555787038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45966.407555787038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45966.407555787038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45966.407555787038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45966.407555787038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45966.407555787038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45966.407555787038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45966.407555787038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45966.407555787038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45966.407555787038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45966.407555787038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45966.407555787038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45966.407555787038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45966.407555787038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45966.407555787038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45966.407555787038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45966.407555787038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45966.407555787038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45966.407555787038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45966.407555787038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45966.407555787038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45966.407555787038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45966.407555787038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45966.407555787038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45966.407555787038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45966.407555787038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45966.407555787038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45966.407555787038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45966.407555787038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45966.407555787038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45966.407555787038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45966.407555787038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45966.407555787038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45966.407555787038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45966.407555787038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45966.407555787038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45966.407555787038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45966.407555787038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45966.407555787038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45966.407555787038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45966.407555787038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45966.407555787038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45966.407555787038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45966.407555787038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45966.407555787038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45966.407555787038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45966.407555787038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45966.407555787038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45966.407555787038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45966.407555787038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45966.407555787038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45966.407555787038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45966.407555787038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45966.407555787038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45966.407555787038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45966.407555787038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45966.407555787038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45966.407555787038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45966.407555787038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45966.407555787038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45966.407555787038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45966.407555787038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45966.407555787038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45966.407555787038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45966.407555787038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45966.407555787038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45966.407555787038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45966.407555787038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45966.407555787038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45966.407555787038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45966.407555787038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45966.407555787038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45966.407555787038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45966.407555787038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45966.407555787038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45966.407555787038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45966.407555787038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45966.407555787038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45966.407555787038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45966.407555787038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45966.407555787038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45966.407555787038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45966.407555787038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45966.407555787038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45966.407555787038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45966.407555787038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45966.407555787038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45966.407555787038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45966.407555787038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45966.407555787038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45966.407555787038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45966.407555787038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45966.407555787038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45966.407555787038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45966.407555787038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45966.407555787038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45966.407555787038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45966.407555787038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45966.407555787038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45966.407555787038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45966.407555787038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45966.407555787038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45966.407555787038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45966.407555787038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45966.407555787038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45966.407555787038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45966.407555787038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45966.407555787038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45966.407555787038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45966.407555787038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45966.407555787038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45966.407555787038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45966.407555787038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45966.407555787038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45966.407555787038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45966.407555787038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45966.407555787038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45966.407555787038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45966.407555787038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45966.407555787038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45966.407555787038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45966.407555787038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45966.407555787038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45966.407555787038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45966.407555787038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45966.407555787038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45966.407555787038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45966.407555787038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45966.407555787038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45966.407555787038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45966.407555787038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45966.407555787038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45966.407555787038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45966.407555787038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45966.407555787038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45966.407555787038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45966.407555787038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45966.407555787038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45966.407555787038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45966.407555787038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45966.407555787038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45966.407555787038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45966.407555787038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45966.407555787038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45966.407555787038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45966.407555787038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45966.407555787038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45966.407555787038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45966.407555787038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45966.407555787038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45966.407555787038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45966.407555787038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45966.407555787038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45966.407555787038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45966.407555787038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45966.407555787038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45966.407555787038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45966.407555787038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45966.407555787038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45966.407555787038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45966.407555787038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45966.407555787038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45966.407555787038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45966.407555787038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45966.407555787038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45966.407555787038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45966.407555787038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45966.407555787038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45966.407555787038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45966.407555787038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45966.407555787038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45966.407555787038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45966.407555787038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45966.407555787038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45966.407555787038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45966.407555787038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45966.407555787038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45966.407555787038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45966.407555787038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45966.407555787038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45966.407555787038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45966.407555787038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45966.407555787038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45966.407555787038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45966.407555787038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45966.407555787038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45966.407555787038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45966.407555787038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45966.407555787038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45966.407555787038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45966.407555787038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45966.407555787038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45966.407555787038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45966.407555787038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45966.407555787038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45966.407555787038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45966.407555787038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45966.407555787038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45966.407555787038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45966.407555787038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45966.407555787038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45966.407555787038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45966.407555787038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45966.407555787038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45966.407555787038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45966.407555787038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45966.407555787038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45966.407555787038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45966.407555787038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45966.407555787038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45966.407555787038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45966.407555787038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45966.407555787038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45966.407555787038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45966.407555787038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45966.407555787038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45966.407555787038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45966.407555787038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45966.407555787038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45966.407555787038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45966.407555787038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45966.407555787038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45966.407555787038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45966.407555787038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45966.407555787038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45966.407555787038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45966.407555787038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45966.407555787038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45966.407555787038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45966.407555787038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45966.407555787038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45966.407555787038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45966.407555787038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45966.407555787038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45966.407555787038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45966.407555787038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45966.407555787038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45966.407555787038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45966.407555787038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45966.407555787038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45966.407555787038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45966.407555787038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45966.407555787038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45966.407555787038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45966.407555787038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45966.407555787038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45966.407555787038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45966.407555787038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45966.407555787038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45966.407555787038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45966.407555787038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45966.407555787038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45966.407555787038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45966.407555787038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45966.407555787038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45966.407555787038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45966.407555787038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45966.407555787038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45966.407555787038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45966.407555787038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45966.407555787038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45966.407555787038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45966.407555787038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45966.407555787038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45966.407555787038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45966.407555787038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45966.407555787038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45966.407555787038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45966.407555787038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45966.407555787038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45966.407555787038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45966.407555787038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45966.407555787038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45966.407555787038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45966.407555787038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45966.407555787038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45966.407555787038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45966.407555787038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45966.407555787038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45966.407555787038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45966.407555787038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45966.407555787038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45966.407555787038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45966.407555787038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45966.407555787038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45966.407555787038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45966.407555787038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45966.407555787038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45966.407555787038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45966.407555787038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45966.407555787038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45966.407555787038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45966.407555787038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45966.407555787038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45966.407555787038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45966.407555787038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45966.407555787038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45966.407555787038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45966.407555787038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45966.407555787038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45966.407555787038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45966.407555787038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45966.407555787038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45966.407555787038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45966.407555787038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45966.407555787038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45966.407555787038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45966.407555787038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45966.407555787038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45966.407555787038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45966.407555787038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45966.407555787038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45966.407555787038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45966.407555787038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45966.407555787038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45966.407555787038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45966.407555787038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45966.407555787038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45966.407555787038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45966.407555787038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45966.407555787038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45966.407555787038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45966.407555787038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45966.407555787038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45966.407555787038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45966.407555787038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45966.407555787038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45966.407555787038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45966.407555787038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45966.407555787038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45966.407555787038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45966.407555787038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45966.407555787038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45966.407555787038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45966.407555787038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45966.407555787038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45966.407555787038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45966.407555787038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45966.407555787038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45966.407555787038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45966.407555787038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45966.407555787038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45966.407555787038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45966.407555787038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45966.407555787038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45966.407555787038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45966.407555787038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45966.407555787038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45966.407555787038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45966.407555787038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45966.407555787038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45966.407555787038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45966.407555787038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45966.407555787038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45966.407555787038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45966.407555787038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45966.407555787038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45966.407555787038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45966.407555787038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45966.407555787038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45966.407555787038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45966.407555787038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45966.407555787038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45966.407555787038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45966.407555787038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45966.407555787038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45966.407555787038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45966.407555787038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45966.407555787038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45966.407555787038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45966.407555787038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45966.407555787038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45966.407555787038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45966.407555787038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45966.407555787038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45966.407555787038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45966.407555787038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45966.407555787038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45966.407555787038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45966.407555787038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45966.407555787038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45966.407555787038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45966.407555787038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45966.407555787038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45966.407555787038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45966.407555787038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45966.407555787038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45966.407555787038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45966.407555787038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45966.407555787038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45966.407555787038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45966.407555787038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45966.407555787038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45966.407555787038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45966.407555787038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45966.407555787038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45966.407555787038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45966.407555787038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45966.407555787038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45966.407555787038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45966.407555787038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45966.407555787038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45966.407555787038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45966.407555787038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45966.407555787038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45966.407555787038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45966.407555787038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45966.407555787038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45966.407555787038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45966.407555787038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45966.407555787038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45966.407555787038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45966.407555787038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45966.407555787038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45966.407555787038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45966.407555787038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45966.407555787038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45966.407555787038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45966.407555787038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45966.407555787038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45966.407555787038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45966.407555787038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45966.407555787038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45966.407555787038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45966.407555787038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45966.407555787038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45966.407555787038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45966.407555787038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45966.407555787038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45966.407555787038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45966.407555787038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45966.407555787038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45966.407555787038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45966.407555787038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45966.407555787038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45966.407555787038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45966.407555787038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45966.407555787038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45966.407555787038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45966.407555787038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45966.407555787038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45966.407555787038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45966.407555787038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45966.407555787038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45966.407555787038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45966.407555787038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45966.407555787038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45966.407555787038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45966.407555787038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45966.407555787038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45966.407555787038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45966.407555787038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45966.407555787038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45966.407555787038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45966.407555787038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45966.407555787038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45966.407555787038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45966.407555787038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45966.407555787038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45966.407555787038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45966.407555787038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45966.407555787038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45966.407555787038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45966.407555787038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45966.407555787038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45966.407555787038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45966.407555787038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45966.407555787038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45966.407555787038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45966.407555787038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45966.407555787038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45966.407555787038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45966.407555787038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45966.407555787038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45966.407555787038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45966.407555787038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45966.407555787038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45966.407555787038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45966.407555787038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45966.407555787038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45966.407555787038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45966.407555787038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45966.407555787038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45966.407555787038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45966.407555787038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45966.407555787038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45966.407555787038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45966.407555787038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45966.407555787038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45966.407555787038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45966.407555787038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45966.407555787038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45966.407555787038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45966.407555787038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45966.407555787038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45966.407555787038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45966.407555787038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45966.407555787038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45966.407555787038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45966.407555787038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45966.407555787038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45966.407555787038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45966.407555787038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45966.407555787038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45966.407555787038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45966.407555787038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45966.407555787038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45966.407555787038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45966.407555787038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45966.407555787038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45966.407555787038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45966.407555787038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45966.407555787038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45966.407555787038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45966.407555787038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45966.407555787038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45966.407555787038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45966.407555787038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45966.407555787038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45966.407555787038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45966.407555787038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45966.407555787038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45966.407555787038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45966.407555787038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45966.407555787038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45966.407555787038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45966.407555787038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45966.407555787038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45966.407555787038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45966.407555787038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45966.407555787038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45966.407555787038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45966.407555787038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45966.407555787038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45966.407555787038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45966.407555787038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45966.407555787038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45966.407555787038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45966.407555787038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45966.407555787038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45966.407555787038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45966.407555787038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45966.407555787038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45966.407555787038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45966.407555787038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45966.407555787038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45966.407555787038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45966.407555787038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45966.407555787038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45966.407555787038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45966.407555787038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45966.407555787038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45966.407555787038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45966.407555787038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45966.407555787038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45966.407555787038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45966.407555787038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45966.407555787038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45966.407555787038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45966.407555787038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45966.407555787038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45966.407555787038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45966.407555787038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45966.407555787038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45966.407555787038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45966.407555787038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45966.407555787038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45966.407555787038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45966.407555787038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45966.407555787038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45966.407555787038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45966.407555787038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45966.407555787038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45966.407555787038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45966.407555787038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45966.407555787038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45966.407555787038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45966.407555787038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45966.407555787038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45966.407555787038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45966.407555787038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45966.407555787038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45966.407555787038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45966.407555787038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45966.407555787038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45966.407555787038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45966.407555787038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45966.407555787038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45966.407555787038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45966.407555787038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45966.407555787038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45966.407555787038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45966.407555787038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45966.407555787038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45966.407555787038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45966.407555787038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45966.407555787038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45966.407555787038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45966.407555787038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45966.407555787038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45966.407555787038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45966.407555787038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45966.407555787038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45966.407555787038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45966.407555787038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45966.407555787038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45966.407555787038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45966.407555787038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45966.407555787038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45966.407555787038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45966.407555787038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45966.407555787038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45966.407555787038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45966.407555787038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45966.407555787038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45966.407555787038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45966.407555787038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45966.407555787038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45966.407555787038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45966.407555787038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45966.407555787038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45966.407555787038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45966.407555787038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45966.407555787038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45966.407555787038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45966.407555787038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45966.407555787038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45966.407555787038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45966.407555787038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45966.407555787038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45966.407555787038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45966.407555787038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45966.407555787038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45966.407555787038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45966.407555787038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45966.407555787038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45966.407555787038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45966.407555787038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45966.407555787038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45966.407555787038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45966.407555787038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45966.407555787038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45966.407555787038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262.92683796295751</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93" t="s">
        <v>36120</v>
      </c>
      <c r="E3" s="97" t="s">
        <v>39021</v>
      </c>
      <c r="F3" s="98"/>
      <c r="G3" s="99">
        <f ca="1">IFERROR(NOW()-F3,"")</f>
        <v>45966.407555555554</v>
      </c>
      <c r="H3" s="98">
        <v>45966.313194444447</v>
      </c>
      <c r="I3" s="98" t="str">
        <f>IFERROR(VLOOKUP(D3,DB!A:F,6,0),"")</f>
        <v>SCECO</v>
      </c>
      <c r="J3" s="98" t="str">
        <f>IFERROR(VLOOKUP(D3,DB!A:G,7,0),"")</f>
        <v>Dead</v>
      </c>
      <c r="K3" s="100" t="s">
        <v>39126</v>
      </c>
      <c r="L3" s="93" t="str">
        <f>IFERROR(VLOOKUP(D3,DB!A:I,9,0),"")</f>
        <v>Latis</v>
      </c>
    </row>
    <row r="4" spans="1:16" ht="15" customHeight="1">
      <c r="A4" s="118" t="s">
        <v>39125</v>
      </c>
      <c r="B4" s="118" t="str">
        <f>IFERROR(VLOOKUP(D4,DB!A:K,11,0),"")</f>
        <v>R4</v>
      </c>
      <c r="C4" s="119">
        <v>1</v>
      </c>
      <c r="D4" s="93" t="s">
        <v>35821</v>
      </c>
      <c r="E4" s="97" t="s">
        <v>39021</v>
      </c>
      <c r="F4" s="98"/>
      <c r="G4" s="99">
        <f ca="1">IFERROR(NOW()-F4,"")</f>
        <v>45966.407555555554</v>
      </c>
      <c r="H4" s="98">
        <v>45966.313194444447</v>
      </c>
      <c r="I4" s="98" t="str">
        <f>IFERROR(VLOOKUP(D4,DB!A:F,6,0),"")</f>
        <v>SCECO</v>
      </c>
      <c r="J4" s="98" t="str">
        <f>IFERROR(VLOOKUP(D4,DB!A:G,7,0),"")</f>
        <v>Dead</v>
      </c>
      <c r="K4" s="100" t="s">
        <v>39127</v>
      </c>
      <c r="L4" s="93" t="str">
        <f>IFERROR(VLOOKUP(D4,DB!A:I,9,0),"")</f>
        <v>Latis</v>
      </c>
    </row>
    <row r="5" spans="1:16" ht="15" customHeight="1">
      <c r="A5" s="118"/>
      <c r="B5" s="118" t="str">
        <f>IFERROR(VLOOKUP(D5,DB!A:K,11,0),"")</f>
        <v/>
      </c>
      <c r="C5" s="119"/>
      <c r="D5" s="93"/>
      <c r="E5" s="97"/>
      <c r="F5" s="122"/>
      <c r="G5" s="123">
        <f ca="1">IFERROR(NOW()-F5,"")</f>
        <v>45966.407555555554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45966.407555555554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45966.407555555554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45966.407555555554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45966.407555555554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45966.407555555554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45966.407555555554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45966.407555555554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45966.407555555554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45966.407555555554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45966.407555555554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45966.407555555554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45966.407555555554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45966.407555555554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45966.407555555554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45966.407555555554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45966.407555555554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45966.407555555554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45966.407555555554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45966.407555555554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45966.407555555554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45966.407555555554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45966.407555555554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45966.407555555554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45966.407555555554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45966.407555555554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45966.407555555554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45966.407555555554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45966.407555555554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45966.407555555554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45966.407555555554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45966.407555555554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45966.407555555554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45966.407555555554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45966.407555555554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45966.407555555554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45966.407555555554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45966.407555555554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45966.407555555554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45966.407555555554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45966.407555555554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45966.407555555554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45966.407555555554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45966.407555555554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45966.407555555554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45966.407555555554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45966.407555555554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45966.407555555554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45966.407555555554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45966.407555555554</v>
      </c>
      <c r="H54" s="122"/>
      <c r="I54" s="118" t="str">
        <f>IFERROR(VLOOKUP(D54,DB!A:F,6,0),"")</f>
        <v/>
      </c>
      <c r="J54" s="118" t="str">
        <f>IFERROR(VLOOKUP(D54,DB!A:G,7,0),"")</f>
        <v/>
      </c>
      <c r="K54" s="124"/>
      <c r="L54" s="120" t="str">
        <f>IFERROR(VLOOKUP(D54,DB!A:I,9,0),"")</f>
        <v/>
      </c>
    </row>
    <row r="55" spans="1:12" ht="15" customHeight="1">
      <c r="A55" s="125"/>
      <c r="B55" s="125" t="str">
        <f>IFERROR(VLOOKUP(D55,DB!A:K,11,0),"")</f>
        <v/>
      </c>
      <c r="C55" s="126"/>
      <c r="D55" s="127"/>
      <c r="E55" s="128"/>
      <c r="F55" s="129"/>
      <c r="G55" s="130">
        <f ca="1">IFERROR(NOW()-F55,"")</f>
        <v>45966.407555555554</v>
      </c>
      <c r="H55" s="129"/>
      <c r="I55" s="125" t="str">
        <f>IFERROR(VLOOKUP(D55,DB!A:F,6,0),"")</f>
        <v/>
      </c>
      <c r="J55" s="125" t="str">
        <f>IFERROR(VLOOKUP(D55,DB!A:G,7,0),"")</f>
        <v/>
      </c>
      <c r="K55" s="131"/>
      <c r="L55" s="127" t="str">
        <f>IFERROR(VLOOKUP(D55,DB!A:I,9,0),"")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74.575495023142139</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39106</v>
      </c>
      <c r="F3" s="38">
        <v>45926.188877314817</v>
      </c>
      <c r="G3" s="143">
        <f t="shared" ref="G3" ca="1" si="0">IFERROR(NOW()-F3,"")</f>
        <v>40.218678240737063</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39106</v>
      </c>
      <c r="F4" s="152">
        <v>45948.661111111112</v>
      </c>
      <c r="G4" s="153">
        <f ca="1">IFERROR(NOW()-F4,"")</f>
        <v>17.746444444441295</v>
      </c>
      <c r="H4" s="152">
        <v>45948.661111111112</v>
      </c>
      <c r="I4" s="151" t="str">
        <f>IFERROR(VLOOKUP(D4,DB!A:F,6,0),"")</f>
        <v>SCECO</v>
      </c>
      <c r="J4" s="151" t="str">
        <f>IFERROR(VLOOKUP(D4,DB!A:G,7,0),"")</f>
        <v>Dead</v>
      </c>
      <c r="K4" s="151" t="s">
        <v>39133</v>
      </c>
      <c r="L4" s="151" t="str">
        <f>IFERROR(VLOOKUP(D4,DB!A:I,9,0),"")</f>
        <v>Latis</v>
      </c>
    </row>
    <row r="5" spans="1:13" ht="30.75">
      <c r="A5" s="151" t="s">
        <v>39134</v>
      </c>
      <c r="B5" s="151" t="str">
        <f>IFERROR(VLOOKUP(D5,DB!A:K,11,0),"")</f>
        <v>R5</v>
      </c>
      <c r="C5" s="151">
        <v>2</v>
      </c>
      <c r="D5" s="151" t="s">
        <v>38236</v>
      </c>
      <c r="E5" s="151" t="s">
        <v>39021</v>
      </c>
      <c r="F5" s="152">
        <v>45966.368854166663</v>
      </c>
      <c r="G5" s="153">
        <f ca="1">IFERROR(NOW()-F5,"")</f>
        <v>3.8701041667081881E-2</v>
      </c>
      <c r="H5" s="152">
        <v>45966.356678240743</v>
      </c>
      <c r="I5" s="151" t="str">
        <f>IFERROR(VLOOKUP(D5,DB!A:F,6,0),"")</f>
        <v>SCECO</v>
      </c>
      <c r="J5" s="151" t="str">
        <f>IFERROR(VLOOKUP(D5,DB!A:G,7,0),"")</f>
        <v>Haj Removal</v>
      </c>
      <c r="K5" s="151" t="s">
        <v>39135</v>
      </c>
      <c r="L5" s="151" t="str">
        <f>IFERROR(VLOOKUP(D5,DB!A:I,9,0),"")</f>
        <v>Latis</v>
      </c>
    </row>
    <row r="6" spans="1:13" ht="15">
      <c r="A6" s="151"/>
      <c r="B6" s="151" t="str">
        <f>IFERROR(VLOOKUP(D6,DB!A:K,11,0),"")</f>
        <v/>
      </c>
      <c r="C6" s="151"/>
      <c r="D6" s="151"/>
      <c r="E6" s="151"/>
      <c r="F6" s="152"/>
      <c r="G6" s="153">
        <f ca="1">IFERROR(NOW()-F6,"")</f>
        <v>45966.40755520833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45966.40755520833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45966.40755520833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45966.407555555554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45966.407555555554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45966.407555555554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45966.407555555554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45966.407555555554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45966.407555555554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45966.407555555554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45966.407555555554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45966.407555555554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45966.407555555554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45966.407555555554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45966.407555555554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45966.407555555554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45966.407555555554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45966.407555555554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45966.407555555554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45966.407555555554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45966.407555555554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45966.407555555554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45966.407555555554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45966.407555555554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45966.407555555554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45966.407555555554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45966.407555555554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45966.407555555554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45966.407555555554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45966.407555555554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45966.407555555554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45966.407555555554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45966.407555555554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45966.407555555554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45966.407555555554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45966.407555555554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45966.407555555554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45966.407555555554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45966.407555555554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45966.407555555554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45966.407555555554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45966.407555555554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45966.407555555554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45966.407555555554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45966.407555555554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45966.407555555554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45966.407555555554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45966.407555555554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45966.407555555554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45966.407555555554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45966.407555555554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45966.407555555554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45966.407555555554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45966.407555555554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45966.407555555554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45966.407555555554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45966.407555555554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45966.407555555554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45966.407555555554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45966.407555555554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45966.407555555554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45966.407555555554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45966.407555555554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45966.407555555554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45966.407555555554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45966.407555555554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45966.407555555554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45966.407555555554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45966.407555555554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45966.407555555554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45966.407555555554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45966.407555555554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45966.407555555554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45966.407555555554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45966.407555555554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45966.407555555554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45966.407555555554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45966.407555555554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45966.407555555554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45966.407555555554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45966.407555555554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45966.407555555554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45966.407555555554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45966.407555555554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45966.407555555554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45966.407555555554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45966.407555555554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45966.407555555554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45966.407555555554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45966.407555555554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45966.407555555554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45966.407555555554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45966.407555555554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45966.407555555554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45966.407555555554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45966.407555555554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45966.407555555554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45966.407555555554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45966.407555555554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45966.407555555554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45966.407555555554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45966.407555555554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45966.407555555554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45966.407555555554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45966.407555555554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45966.407555555554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45966.407555555554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45966.407555555554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45966.407555555554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45966.407555555554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45966.407555555554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45966.407555555554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45966.407555555554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45966.407555555554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45966.407555555554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45966.407555555554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45966.407555555554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45966.407555555554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45966.407555555554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45966.407555555554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45966.407555555554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45966.407555555554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45966.407555555554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45966.407555555554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45966.407555555554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45966.407555555554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45966.407555555554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45966.407555555554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45966.407555555554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45966.407555555554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45966.407555555554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45966.407555555554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45966.407555555554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45966.407555555554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45966.407555555554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45966.407555555554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45966.407555555554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45966.407555555554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45966.407555555554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45966.407555555554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45966.407555555554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45966.407555555554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45966.407555555554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45966.407555555554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45966.407555555554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45966.407555555554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45966.407555555554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45966.407555555554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45966.407555555554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45966.407555555554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45966.407555555554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45966.407555555554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45966.407555555554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45966.407555555554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45966.407555555554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45966.407555555554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45966.407555555554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45966.407555555554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45966.407555555554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45966.407555555554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45966.407555555554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45966.407555555554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45966.407555555554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45966.407555555554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45966.407555555554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45966.407555555554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45966.407555555554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45966.407555555554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45966.407555555554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45966.407555555554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45966.407555555554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45966.407555555554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45966.407555555554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45966.407555555554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45966.407555555554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45966.407555555554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45966.407555555554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45966.407555555554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45966.407555555554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45966.407555555554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45966.407555555554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45966.407555555554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45966.407555555554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45966.407555555554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45966.407555555554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45966.407555555554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45966.407555555554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45966.407555555554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45966.407555555554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45966.407555555554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45966.407555555554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45966.407555555554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45966.407555555554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45966.407555555554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45966.407555555554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45966.407555555554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45966.407555555554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45966.407555555554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45966.407555555554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45966.407555555554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45966.407555555554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45966.407555555554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45966.407555555554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45966.407555555554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45966.407555555554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45966.407555555554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45966.407555555554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45966.407555555554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45966.407555555554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45966.407555555554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45966.407555555554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45966.407555555554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45966.407555555554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45966.407555555554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45966.407555555554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45966.407555555554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45966.407555555554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45966.407555555554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45966.407555555554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45966.407555555554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45966.407555555554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45966.407555555554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45966.407555555554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45966.407555555554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45966.407555555554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45966.407555555554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45966.407555555554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45966.407555555554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45966.407555555554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45966.407555555554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45966.407555555554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45966.407555555554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45966.407555555554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45966.407555555554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45966.407555555554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45966.407555555554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45966.407555555554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45966.407555555554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45966.407555555554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45966.407555555554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45966.407555555554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45966.407555555554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45966.407555555554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45966.407555555554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45966.407555555554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45966.407555555554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45966.407555555554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45966.407555555554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45966.407555555554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45966.407555555554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45966.407555555554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45966.407555555554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45966.407555555554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45966.407555555554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45966.407555555554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45966.407555555554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45966.407555555554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45966.407555555554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45966.407555555554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45966.407555555554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45966.407555555554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45966.407555555554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45966.407555555554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45966.407555555554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45966.407555555554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45966.407555555554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45966.407555555554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45966.407555555554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45966.407555555554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45966.407555555554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45966.407555555554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45966.407555555554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45966.407555555554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45966.407555555554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45966.407555555554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45966.407555555554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45966.407555555554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45966.407555555554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45966.407555555554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45966.407555555554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45966.407555555554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45966.407555555554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45966.407555555554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45966.407555555554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45966.407555555554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45966.407555555554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45966.407555555554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45966.407555555554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45966.407555555554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45966.407555555554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45966.407555555554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45966.407555555554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45966.407555555554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45966.407555555554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45966.407555555554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45966.407555555554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45966.407555555554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45966.407555555554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45966.407555555554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45966.407555555554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45966.407555555554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45966.407555555554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45966.407555555554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45966.407555555554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45966.407555555554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45966.407555555554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45966.407555555554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45966.407555555554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45966.407555555554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45966.407555555554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45966.407555555554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45966.407555555554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45966.407555555554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45966.407555555554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45966.407555555554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45966.407555555554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45966.407555555554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45966.407555555554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45966.407555555554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45966.407555555554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45966.407555555554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45966.407555555554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45966.407555555554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45966.407555555554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45966.407555555554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45966.407555555554</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39136</v>
      </c>
      <c r="B2" s="171" t="str">
        <f>IFERROR(VLOOKUP(D2,DB!A:K,11,0),"")</f>
        <v>R6</v>
      </c>
      <c r="C2" s="168">
        <v>1</v>
      </c>
      <c r="D2" s="175" t="s">
        <v>31674</v>
      </c>
      <c r="E2" s="102" t="s">
        <v>39021</v>
      </c>
      <c r="F2" s="173">
        <v>45966.382199074076</v>
      </c>
      <c r="G2" s="115">
        <f ca="1">IFERROR(NOW()-F2,"-")</f>
        <v>2.5356134254252538E-2</v>
      </c>
      <c r="H2" s="173">
        <v>45966.376400462963</v>
      </c>
      <c r="I2" s="171" t="str">
        <f>IFERROR(VLOOKUP(D2,DB!A:F,6,0),"")</f>
        <v>SCECO</v>
      </c>
      <c r="J2" s="102" t="str">
        <f>IFERROR(VLOOKUP(D2,DB!A:G,7,0),"")</f>
        <v>Vandalized</v>
      </c>
      <c r="K2" s="169" t="s">
        <v>39137</v>
      </c>
      <c r="L2" s="174" t="str">
        <f>IFERROR(VLOOKUP(D2,DB!A:I,9,0),"")</f>
        <v>Latis</v>
      </c>
    </row>
    <row r="3" spans="1:16383" ht="31.5" customHeight="1">
      <c r="A3" s="170"/>
      <c r="B3" s="171" t="str">
        <f>IFERROR(VLOOKUP(D3,DB!A:K,11,0),"")</f>
        <v/>
      </c>
      <c r="C3" s="168"/>
      <c r="D3" s="171"/>
      <c r="E3" s="102"/>
      <c r="F3" s="173"/>
      <c r="G3" s="115">
        <f ca="1">IFERROR(NOW()-F3,"-")</f>
        <v>45966.40755520833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45966.40755520833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45966.40755520833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45966.40755520833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45966.40755520833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45966.40755520833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45966.40755520833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45966.40755520833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45966.40755520833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45966.40755520833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45966.40755520833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45966.40755520833</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45966.40755520833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45966.40755520833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45966.40755520833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45966.40755520833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45966.40755520833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45966.40755520833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45966.40755520833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45966.40755520833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45966.40755520833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45966.40755520833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45966.40755520833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45966.40755520833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45966.40755520833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45966.40755520833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45966.40755520833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45966.40755520833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45966.40755520833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45966.40755520833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45966.40755520833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45966.40755520833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