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06" documentId="120_S{2AC9BD13-BADA-5192-A53E-5A8FF88502F6}" xr6:coauthVersionLast="47" xr6:coauthVersionMax="47" xr10:uidLastSave="{3019026F-26DA-4FEC-A752-C4D3AFC6833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<sst xmlns="http://schemas.openxmlformats.org/spreadsheetml/2006/main" count="180290" uniqueCount="39126">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</sst>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313.18887499999983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45976.137300925926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45976.137300925926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45976.137300925926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45976.137300925926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45976.137300925926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45976.137300925926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45976.137300925926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45976.137300925926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45976.137300925926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45976.137300925926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45976.137300925926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45976.137300925926</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45976.137300925926</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45976.137300925926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45976.137300925926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45976.137300925926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45976.137300925926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45976.137300925926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45976.137300925926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45976.137300925926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45976.137300925926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45976.137300925926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45976.137300925926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45976.137300925926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45976.137300925926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45976.137300925926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45976.137300925926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45976.137300925926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45976.137300925926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45976.137300925926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45976.137300925926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45976.137300925926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45976.137300925926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45976.137300925926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45976.137300925926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45976.137300925926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45976.137300925926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45976.137300925926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45976.137300925926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45976.137300925926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45976.137300925926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45976.137300925926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45976.137300925926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45976.137300925926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45976.137300925926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45976.137300925926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45976.137300925926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45976.137300925926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45976.137300925926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45976.137300925926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45976.137300925926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45976.137300925926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45976.137300925926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45976.137300925926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45976.137300925926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45976.137300925926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45976.137300925926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45976.137300925926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45976.137300925926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45976.137300925926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45976.137300925926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45976.137300925926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45976.137300925926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45976.137300925926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45976.137300925926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45976.137300925926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45976.137300925926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45976.137300925926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45976.137300925926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45976.137300925926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45976.137300925926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45976.137300925926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45976.137300925926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45976.137300925926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45976.137300925926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45976.137300925926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45976.137300925926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45976.137300925926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45976.137300925926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45976.137300925926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45976.137300925926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45976.137300925926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45976.137300925926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45976.137300925926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45976.137300925926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45976.137300925926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45976.137300925926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45976.137300925926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45976.137300925926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45976.137300925926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45976.137300925926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45976.137300925926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45976.137300925926</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151.13746296296449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8.6537037037487607E-2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45976.137300925926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45976.137300925926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45976.137300925926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45976.137300925926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45976.137300925926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45976.137300925926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45976.137300925926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45976.137300925926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45976.137300925926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45976.137300925926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45976.137300925926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45976.137300925926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45976.137300925926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45976.137300925926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45976.137300925926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45976.137300925926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45976.137300925926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45976.137300925926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45976.137300925926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45976.137300925926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45976.137300925926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45976.137300925926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45976.137300925926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45976.137300925926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45976.137300925926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45976.137300925926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45976.137300925926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45976.137300925926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45976.137300925926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45976.137300925926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45976.137300925926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45976.137300925926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45976.137300925926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tabSelected="1" workbookViewId="0">
      <selection activeCell="D9" sqref="D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45976.137300925926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45976.137300925926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45976.137300925926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45976.137300925926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45976.137300925926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45976.137300925926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45976.137300925926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45976.137300925926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45976.137300925926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45976.137300925926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45976.137300925926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45976.137300925926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45976.137300925926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45976.137300925926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45976.137300925926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45976.137300925926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45976.137300925926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45976.137300925926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45976.137300925926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45976.137300925926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45976.137300925926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45976.137300925926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45976.137300925926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45976.137300925926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45976.137300925926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45976.137300925926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45976.137300925926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45976.137300925926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45976.137300925926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45976.137300925926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45976.137300925926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45976.137300925926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45976.137300925926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45976.137300925926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45976.137300925926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45976.137300925926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45976.137300925926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45976.137300925926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45976.137300925926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45976.137300925926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45976.137300925926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45976.137300925926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45976.137300925926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45976.137300925926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45976.137300925926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45976.137300925926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45976.137300925926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45976.137300925926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45976.137300925926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45976.137300925926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45976.137300925926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45976.137300925926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45976.137300925926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45976.137300925926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45976.137300925926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45976.137300925926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45976.137300925926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45976.137300925926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45976.137300925926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45976.137300925926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45976.137300925926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45976.137300925926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45976.137300925926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45976.137300925926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45976.137300925926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45976.137300925926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45976.137300925926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45976.137300925926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45976.137300925926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45976.137300925926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45976.137300925926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45976.137300925926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45976.137300925926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45976.137300925926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45976.137300925926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45976.137300925926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45976.137300925926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45976.137300925926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45976.137300925926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45976.137300925926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45976.137300925926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45976.137300925926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45976.137300925926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45976.137300925926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45976.137300925926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45976.137300925926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45976.137300925926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45976.137300925926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45976.137300925926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45976.137300925926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45976.137300925926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45976.137300925926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45976.137300925926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45976.137300925926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45976.137300925926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45976.137300925926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45976.137300925926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45976.137300925926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45976.137300925926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45976.137300925926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45976.137300925926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45976.137300925926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45976.137300925926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45976.137300925926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45976.137300925926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45976.137300925926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45976.137300925926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45976.137300925926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45976.137300925926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45976.137300925926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45976.137300925926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45976.137300925926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45976.137300925926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45976.137300925926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45976.137300925926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45976.137300925926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45976.137300925926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45976.137300925926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45976.137300925926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45976.137300925926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45976.137300925926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45976.137300925926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45976.137300925926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45976.137300925926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45976.137300925926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45976.137300925926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45976.137300925926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45976.137300925926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45976.137300925926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45976.137300925926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45976.137300925926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45976.137300925926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45976.137300925926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45976.137300925926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45976.137300925926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45976.137300925926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45976.137300925926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45976.137300925926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45976.137300925926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45976.137300925926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45976.137300925926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45976.137300925926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45976.137300925926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45976.137300925926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45976.137300925926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45976.137300925926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45976.137300925926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45976.137300925926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45976.137300925926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45976.137300925926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45976.137300925926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45976.137300925926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45976.137300925926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45976.137300925926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45976.137300925926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45976.137300925926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45976.137300925926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45976.137300925926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45976.137300925926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45976.137300925926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45976.137300925926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45976.137300925926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45976.137300925926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45976.137300925926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45976.137300925926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45976.137300925926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45976.137300925926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45976.137300925926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45976.137300925926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45976.137300925926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45976.137300925926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45976.137300925926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45976.137300925926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45976.137300925926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45976.137300925926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45976.137300925926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45976.137300925926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45976.137300925926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45976.137300925926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45976.137300925926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45976.137300925926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45976.137300925926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45976.137300925926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45976.137300925926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45976.137300925926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45976.137300925926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45976.137300925926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45976.137300925926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45976.137300925926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45976.137300925926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45976.137300925926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45976.137300925926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45976.137300925926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45976.137300925926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45976.137300925926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45976.137300925926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45976.137300925926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45976.137300925926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45976.137300925926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45976.137300925926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45976.137300925926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45976.137300925926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45976.137300925926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45976.137300925926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45976.137300925926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45976.137300925926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45976.137300925926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45976.137300925926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45976.137300925926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45976.137300925926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45976.137300925926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45976.137300925926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45976.137300925926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45976.137300925926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45976.137300925926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45976.137300925926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45976.137300925926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45976.137300925926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45976.137300925926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45976.137300925926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45976.137300925926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45976.137300925926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45976.137300925926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45976.137300925926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45976.137300925926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45976.137300925926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45976.137300925926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45976.137300925926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45976.137300925926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45976.137300925926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45976.137300925926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45976.137300925926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45976.137300925926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45976.137300925926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45976.137300925926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45976.137300925926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45976.137300925926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45976.137300925926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45976.137300925926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45976.137300925926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45976.137300925926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45976.137300925926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45976.137300925926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45976.137300925926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45976.137300925926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45976.137300925926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45976.137300925926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45976.137300925926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45976.137300925926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45976.137300925926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45976.137300925926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45976.137300925926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45976.137300925926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45976.137300925926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45976.137300925926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45976.137300925926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45976.137300925926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45976.137300925926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45976.137300925926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45976.137300925926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45976.137300925926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45976.137300925926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45976.137300925926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45976.137300925926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45976.137300925926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45976.137300925926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45976.137300925926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45976.137300925926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45976.137300925926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45976.137300925926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45976.137300925926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45976.137300925926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45976.137300925926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45976.137300925926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45976.137300925926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45976.137300925926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45976.137300925926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45976.137300925926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45976.137300925926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45976.137300925926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45976.137300925926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45976.137300925926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45976.137300925926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45976.137300925926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45976.137300925926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45976.137300925926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45976.137300925926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45976.137300925926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45976.137300925926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45976.137300925926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45976.137300925926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45976.137300925926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45976.137300925926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45976.137300925926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45976.137300925926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45976.137300925926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45976.137300925926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45976.137300925926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45976.137300925926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45976.137300925926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45976.137300925926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45976.137300925926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45976.137300925926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45976.137300925926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45976.137300925926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45976.137300925926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45976.137300925926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45976.137300925926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45976.137300925926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45976.137300925926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45976.137300925926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45976.137300925926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45976.137300925926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45976.137300925926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45976.137300925926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45976.137300925926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45976.137300925926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45976.137300925926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45976.137300925926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45976.137300925926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45976.137300925926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45976.137300925926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45976.137300925926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45976.137300925926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45976.137300925926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45976.137300925926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45976.137300925926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45976.137300925926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45976.137300925926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45976.137300925926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45976.137300925926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45976.137300925926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45976.137300925926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45976.137300925926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45976.137300925926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45976.137300925926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45976.137300925926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45976.137300925926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45976.137300925926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45976.137300925926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45976.137300925926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45976.137300925926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45976.137300925926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45976.137300925926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45976.137300925926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45976.137300925926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45976.137300925926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45976.137300925926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45976.137300925926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45976.137300925926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45976.137300925926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45976.137300925926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45976.137300925926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45976.137300925926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45976.137300925926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45976.137300925926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45976.137300925926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45976.137300925926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45976.137300925926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45976.137300925926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45976.137300925926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45976.137300925926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45976.137300925926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45976.137300925926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45976.137300925926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45976.137300925926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45976.137300925926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45976.137300925926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45976.137300925926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45976.137300925926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45976.137300925926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45976.137300925926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45976.137300925926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45976.137300925926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45976.137300925926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45976.137300925926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45976.137300925926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45976.137300925926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45976.137300925926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45976.137300925926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45976.137300925926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45976.137300925926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45976.137300925926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45976.137300925926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45976.137300925926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45976.137300925926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45976.137300925926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45976.137300925926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45976.137300925926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45976.137300925926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45976.137300925926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45976.137300925926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45976.137300925926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45976.137300925926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45976.137300925926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45976.137300925926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45976.137300925926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45976.137300925926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45976.137300925926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45976.137300925926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45976.137300925926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45976.137300925926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45976.137300925926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45976.137300925926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45976.137300925926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45976.137300925926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45976.137300925926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45976.137300925926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45976.137300925926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45976.137300925926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45976.137300925926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45976.137300925926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45976.137300925926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45976.137300925926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45976.137300925926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45976.137300925926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45976.137300925926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45976.137300925926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45976.137300925926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45976.137300925926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45976.137300925926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45976.137300925926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45976.137300925926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45976.137300925926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45976.137300925926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45976.137300925926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45976.137300925926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45976.137300925926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45976.137300925926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45976.137300925926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45976.137300925926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45976.137300925926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45976.137300925926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45976.137300925926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45976.137300925926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45976.137300925926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45976.137300925926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45976.137300925926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45976.137300925926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45976.137300925926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45976.137300925926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45976.137300925926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45976.137300925926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45976.137300925926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45976.137300925926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45976.137300925926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45976.137300925926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45976.137300925926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45976.137300925926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45976.137300925926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45976.137300925926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45976.137300925926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45976.137300925926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45976.137300925926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45976.137300925926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45976.137300925926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45976.137300925926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45976.137300925926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45976.137300925926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45976.137300925926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45976.137300925926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45976.137300925926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45976.137300925926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45976.137300925926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45976.137300925926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45976.137300925926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45976.137300925926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45976.137300925926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45976.137300925926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45976.137300925926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45976.137300925926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45976.137300925926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45976.137300925926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45976.137300925926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45976.137300925926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45976.137300925926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45976.137300925926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45976.137300925926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45976.137300925926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45976.137300925926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45976.137300925926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45976.137300925926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45976.137300925926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45976.137300925926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45976.137300925926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45976.137300925926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45976.137300925926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45976.137300925926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45976.137300925926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45976.137300925926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45976.137300925926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45976.137300925926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45976.137300925926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45976.137300925926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45976.137300925926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45976.137300925926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45976.137300925926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45976.137300925926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45976.137300925926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45976.137300925926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45976.137300925926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45976.137300925926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45976.137300925926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45976.137300925926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45976.137300925926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45976.137300925926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45976.137300925926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45976.137300925926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45976.137300925926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45976.137300925926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45976.137300925926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45976.137300925926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45976.137300925926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45976.137300925926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45976.137300925926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45976.137300925926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45976.137300925926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45976.137300925926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45976.137300925926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45976.137300925926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45976.137300925926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45976.137300925926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45976.137300925926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45976.137300925926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45976.137300925926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45976.137300925926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45976.137300925926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45976.137300925926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45976.137300925926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45976.137300925926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45976.137300925926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45976.137300925926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45976.137300925926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45976.137300925926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45976.137300925926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45976.137300925926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45976.137300925926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45976.137300925926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45976.137300925926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45976.137300925926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45976.137300925926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45976.137300925926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45976.137300925926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45976.137300925926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45976.137300925926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45976.137300925926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45976.137300925926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45976.137300925926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45976.137300925926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45976.137300925926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45976.137300925926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45976.137300925926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45976.137300925926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45976.137300925926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45976.137300925926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45976.137300925926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45976.137300925926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45976.137300925926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45976.137300925926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45976.137300925926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45976.137300925926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45976.137300925926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45976.137300925926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45976.137300925926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45976.137300925926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45976.137300925926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45976.137300925926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45976.137300925926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45976.137300925926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45976.137300925926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45976.137300925926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45976.137300925926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45976.137300925926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45976.137300925926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45976.137300925926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45976.137300925926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45976.137300925926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45976.137300925926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45976.137300925926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45976.137300925926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45976.137300925926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45976.137300925926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45976.137300925926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45976.137300925926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45976.137300925926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45976.137300925926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45976.137300925926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45976.137300925926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45976.137300925926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45976.137300925926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45976.137300925926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45976.137300925926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45976.137300925926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45976.137300925926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45976.137300925926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45976.137300925926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45976.137300925926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45976.137300925926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45976.137300925926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45976.137300925926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45976.137300925926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45976.137300925926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45976.137300925926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45976.137300925926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45976.137300925926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45976.137300925926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45976.137300925926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45976.137300925926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45976.137300925926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45976.137300925926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45976.137300925926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45976.137300925926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45976.137300925926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45976.137300925926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45976.137300925926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45976.137300925926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45976.137300925926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45976.137300925926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45976.137300925926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45976.137300925926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45976.137300925926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45976.137300925926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45976.137300925926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45976.137300925926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45976.137300925926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45976.137300925926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45976.137300925926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45976.137300925926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45976.137300925926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45976.137300925926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45976.137300925926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45976.137300925926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45976.137300925926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45976.137300925926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45976.137300925926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45976.137300925926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45976.137300925926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45976.137300925926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45976.137300925926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45976.137300925926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45976.137300925926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45976.137300925926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45976.137300925926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45976.137300925926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45976.137300925926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45976.137300925926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45976.137300925926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45976.137300925926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45976.137300925926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45976.137300925926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45976.137300925926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45976.137300925926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45976.137300925926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45976.137300925926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45976.137300925926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45976.137300925926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45976.137300925926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45976.137300925926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45976.137300925926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45976.137300925926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45976.137300925926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45976.137300925926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45976.137300925926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45976.137300925926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45976.137300925926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45976.137300925926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45976.137300925926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45976.137300925926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45976.137300925926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45976.137300925926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45976.137300925926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45976.137300925926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45976.137300925926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45976.137300925926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45976.137300925926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45976.137300925926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45976.137300925926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45976.137300925926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45976.137300925926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45976.137300925926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45976.137300925926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45976.137300925926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45976.137300925926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45976.137300925926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45976.137300925926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45976.137300925926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45976.137300925926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45976.137300925926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45976.137300925926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45976.137300925926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45976.137300925926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45976.137300925926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45976.137300925926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45976.137300925926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45976.137300925926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45976.137300925926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45976.137300925926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45976.137300925926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45976.137300925926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45976.137300925926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45976.137300925926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45976.137300925926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45976.137300925926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45976.137300925926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45976.137300925926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45976.137300925926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45976.137300925926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45976.137300925926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45976.137300925926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45976.137300925926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45976.137300925926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45976.137300925926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45976.137300925926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45976.137300925926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45976.137300925926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45976.137300925926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45976.137300925926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45976.137300925926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45976.137300925926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45976.137300925926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45976.137300925926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45976.137300925926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45976.137300925926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45976.137300925926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45976.137300925926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45976.137300925926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45976.137300925926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45976.137300925926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45976.137300925926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45976.137300925926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45976.137300925926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45976.137300925926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45976.137300925926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45976.137300925926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45976.137300925926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45976.137300925926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45976.137300925926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45976.137300925926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45976.137300925926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45976.137300925926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45976.137300925926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45976.137300925926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45976.137300925926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45976.137300925926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45976.137300925926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45976.137300925926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45976.137300925926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45976.137300925926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45976.137300925926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45976.137300925926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45976.137300925926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45976.137300925926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45976.137300925926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45976.137300925926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45976.137300925926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45976.137300925926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45976.137300925926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45976.137300925926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45976.137300925926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45976.137300925926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45976.137300925926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45976.137300925926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45976.137300925926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45976.137300925926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45976.137300925926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45976.137300925926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45976.137300925926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45976.137300925926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45976.137300925926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45976.137300925926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45976.137300925926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45976.137300925926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45976.137300925926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45976.137300925926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45976.137300925926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45976.137300925926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45976.137300925926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45976.137300925926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45976.137300925926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45976.137300925926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45976.137300925926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45976.137300925926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45976.137300925926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45976.137300925926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45976.137300925926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45976.137300925926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45976.137300925926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45976.137300925926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45976.137300925926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45976.137300925926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45976.137300925926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45976.137300925926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45976.137300925926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45976.137300925926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45976.137300925926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45976.137300925926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45976.137300925926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45976.137300925926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45976.137300925926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45976.137300925926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45976.137300925926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45976.137300925926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45976.137300925926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45976.137300925926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45976.137300925926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45976.137300925926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45976.137300925926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45976.137300925926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45976.137300925926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45976.137300925926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45976.137300925926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45976.137300925926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45976.137300925926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45976.137300925926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45976.137300925926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45976.137300925926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45976.137300925926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45976.137300925926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45976.137300925926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45976.137300925926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45976.137300925926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45976.137300925926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45976.137300925926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45976.137300925926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45976.137300925926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45976.137300925926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45976.137300925926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45976.137300925926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45976.137300925926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45976.137300925926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45976.137300925926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45976.137300925926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45976.137300925926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45976.137300925926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45976.137300925926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45976.137300925926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45976.137300925926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45976.137300925926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45976.137300925926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45976.137300925926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45976.137300925926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45976.137300925926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45976.137300925926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45976.137300925926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45976.137300925926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45976.137300925926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45976.137300925926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45976.137300925926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45976.137300925926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45976.137300925926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45976.137300925926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45976.137300925926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45976.137300925926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45976.137300925926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45976.137300925926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45976.137300925926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45976.137300925926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45976.137300925926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45976.137300925926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45976.137300925926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45976.137300925926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45976.137300925926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45976.137300925926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45976.137300925926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45976.137300925926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45976.137300925926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45976.137300925926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45976.137300925926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45976.137300925926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45976.137300925926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45976.137300925926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45976.137300925926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45976.137300925926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45976.137300925926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45976.137300925926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45976.137300925926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45976.137300925926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45976.137300925926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45976.137300925926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45976.137300925926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45976.137300925926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45976.137300925926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45976.137300925926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45976.137300925926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45976.137300925926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45976.137300925926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45976.137300925926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45976.137300925926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45976.137300925926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45976.137300925926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45976.137300925926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45976.137300925926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45976.137300925926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45976.137300925926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45976.137300925926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45976.137300925926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45976.137300925926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45976.137300925926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45976.137300925926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45976.137300925926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45976.137300925926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45976.137300925926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45976.137300925926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45976.137300925926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45976.137300925926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45976.137300925926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45976.137300925926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45976.137300925926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45976.137300925926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45976.137300925926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45976.137300925926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45976.137300925926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45976.137300925926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45976.137300925926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45976.137300925926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45976.137300925926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45976.137300925926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45976.137300925926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45976.137300925926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45976.137300925926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45976.137300925926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45976.137300925926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45976.137300925926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45976.137300925926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45976.137300925926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45976.137300925926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45976.137300925926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45976.137300925926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45976.137300925926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45976.137300925926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45976.137300925926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45976.137300925926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45976.137300925926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45976.137300925926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45976.137300925926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45976.137300925926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45976.137300925926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45976.137300925926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45976.137300925926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45976.137300925926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45976.137300925926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45976.137300925926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45976.137300925926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45976.137300925926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45976.137300925926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45976.137300925926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45976.137300925926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45976.137300925926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45976.137300925926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45976.137300925926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45976.137300925926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45976.137300925926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45976.137300925926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45976.137300925926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45976.137300925926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45976.137300925926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45976.137300925926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45976.137300925926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45976.137300925926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45976.137300925926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45976.137300925926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45976.137300925926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45976.137300925926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45976.137300925926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45976.137300925926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45976.137300925926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45976.137300925926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45976.137300925926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45976.137300925926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45976.137300925926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45976.137300925926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45976.137300925926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45976.137300925926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45976.137300925926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45976.137300925926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45976.137300925926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45976.137300925926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45976.137300925926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45976.137300925926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45976.137300925926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45976.137300925926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45976.137300925926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45976.137300925926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45976.137300925926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45976.137300925926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45976.137300925926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45976.137300925926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45976.137300925926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45976.137300925926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45976.137300925926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45976.137300925926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45976.137300925926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45976.137300925926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45976.137300925926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45976.137300925926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45976.137300925926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45976.137300925926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45976.137300925926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45976.137300925926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45976.137300925926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45976.137300925926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45976.137300925926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45976.137300925926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45976.137300925926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45976.137300925926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45976.137300925926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45976.137300925926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45976.137300925926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45976.137300925926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45976.137300925926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45976.137300925926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45976.137300925926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45976.137300925926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45976.137300925926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45976.137300925926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45976.137300925926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45976.137300925926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45976.137300925926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45976.137300925926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45976.137300925926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45976.137300925926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45976.137300925926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45976.137300925926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45976.137300925926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45976.137300925926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45976.137300925926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272.65658333332976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0.3340717592582223</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0.20794907407253049</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30691</v>
      </c>
      <c r="E5" s="95" t="s">
        <v>39021</v>
      </c>
      <c r="F5" s="96"/>
      <c r="G5" s="97">
        <f ca="1">IFERROR(NOW()-F5,"")</f>
        <v>45976.137300925926</v>
      </c>
      <c r="H5" s="96">
        <v>45976.025000000001</v>
      </c>
      <c r="I5" s="135" t="str">
        <f>IFERROR(VLOOKUP(D5,DB!A:F,6,0),"")</f>
        <v>SCECO</v>
      </c>
      <c r="J5" s="135" t="str">
        <f>IFERROR(VLOOKUP(D5,DB!A:G,7,0),"")</f>
        <v>Weak</v>
      </c>
      <c r="K5" s="98" t="s">
        <v>39114</v>
      </c>
      <c r="L5" s="92" t="str">
        <f>IFERROR(VLOOKUP(D5,DB!A:I,9,0),"")</f>
        <v>Latis</v>
      </c>
    </row>
    <row r="6" spans="1:16" ht="15" customHeight="1">
      <c r="A6" s="135" t="s">
        <v>39113</v>
      </c>
      <c r="B6" s="135" t="str">
        <f>IFERROR(VLOOKUP(D6,DB!A:K,11,0),"")</f>
        <v>R4</v>
      </c>
      <c r="C6" s="94">
        <v>1</v>
      </c>
      <c r="D6" s="92" t="s">
        <v>30703</v>
      </c>
      <c r="E6" s="95" t="s">
        <v>39021</v>
      </c>
      <c r="F6" s="96"/>
      <c r="G6" s="97">
        <f ca="1">IFERROR(NOW()-F6,"")</f>
        <v>45976.137300925926</v>
      </c>
      <c r="H6" s="96">
        <v>45976.04583333333</v>
      </c>
      <c r="I6" s="135" t="str">
        <f>IFERROR(VLOOKUP(D6,DB!A:F,6,0),"")</f>
        <v>Generator-SG</v>
      </c>
      <c r="J6" s="135" t="str">
        <f>IFERROR(VLOOKUP(D6,DB!A:G,7,0),"")</f>
        <v>Vandalized</v>
      </c>
      <c r="K6" s="98" t="s">
        <v>39114</v>
      </c>
      <c r="L6" s="92" t="str">
        <f>IFERROR(VLOOKUP(D6,DB!A:I,9,0),"")</f>
        <v>Latis</v>
      </c>
    </row>
    <row r="7" spans="1:16" ht="15" customHeight="1">
      <c r="A7" s="135" t="s">
        <v>39115</v>
      </c>
      <c r="B7" s="135" t="str">
        <f>IFERROR(VLOOKUP(D7,DB!A:K,11,0),"")</f>
        <v>R4</v>
      </c>
      <c r="C7" s="94">
        <v>1</v>
      </c>
      <c r="D7" s="92" t="s">
        <v>35171</v>
      </c>
      <c r="E7" s="95" t="s">
        <v>39021</v>
      </c>
      <c r="F7" s="96">
        <v>45976.045127314814</v>
      </c>
      <c r="G7" s="97">
        <f ca="1">IFERROR(NOW()-F7,"")</f>
        <v>9.2173611112229992E-2</v>
      </c>
      <c r="H7" s="96">
        <v>45976.065972222219</v>
      </c>
      <c r="I7" s="135" t="str">
        <f>IFERROR(VLOOKUP(D7,DB!A:F,6,0),"")</f>
        <v>Generator-SG</v>
      </c>
      <c r="J7" s="135" t="str">
        <f>IFERROR(VLOOKUP(D7,DB!A:G,7,0),"")</f>
        <v>Dead</v>
      </c>
      <c r="K7" s="98" t="s">
        <v>39116</v>
      </c>
      <c r="L7" s="92" t="str">
        <f>IFERROR(VLOOKUP(D7,DB!A:I,9,0),"")</f>
        <v>Latis</v>
      </c>
    </row>
    <row r="8" spans="1:16" ht="15" customHeight="1">
      <c r="A8" s="135"/>
      <c r="B8" s="135" t="str">
        <f>IFERROR(VLOOKUP(D8,DB!A:K,11,0),"")</f>
        <v/>
      </c>
      <c r="C8" s="94"/>
      <c r="D8" s="92" t="s">
        <v>39117</v>
      </c>
      <c r="E8" s="95"/>
      <c r="F8" s="96"/>
      <c r="G8" s="97">
        <f ca="1">IFERROR(NOW()-F8,"")</f>
        <v>45976.137300925926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45976.137300925926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45976.137300925926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45976.137300925926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45976.137300925926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45976.137300925926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45976.137300925926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45976.137300925926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45976.137300925926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45976.137300925926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45976.137300925926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45976.137300925926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45976.137300925926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45976.137300925926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45976.137300925926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45976.137300925926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45976.137300925926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45976.137300925926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45976.137300925926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45976.137300925926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45976.137300925926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45976.137300925926</v>
      </c>
      <c r="H29" s="96"/>
      <c r="I29" s="135" t="str">
        <f>IFERROR(VLOOKUP(D29,DB!A:F,6,0),"")</f>
        <v/>
      </c>
      <c r="J29" s="135" t="str">
        <f>IFERROR(VLOOKUP(D29,DB!A:G,7,0),"")</f>
        <v/>
      </c>
      <c r="K29" s="98"/>
      <c r="L29" s="92"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84.305240740737645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49.94842361110932</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27.476189814813551</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4"/>
      <c r="G6" s="126">
        <f t="shared" ref="G6:G54" ca="1" si="2">IFERROR(NOW()-F6,"")</f>
        <v>45976.137300925926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45976.137300925926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45976.137300925926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45976.137300925926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45976.137300925926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45976.137300925926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45976.137300925926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45976.137300925926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45976.137300925926</v>
      </c>
      <c r="H14" s="125"/>
      <c r="I14" s="124" t="str">
        <f>IFERROR(VLOOKUP(D14,DB!A:F,6,0),"")</f>
        <v/>
      </c>
      <c r="J14" s="124" t="str">
        <f>IFERROR(VLOOKUP(D14,DB!A:G,7,0),"")</f>
        <v/>
      </c>
      <c r="K14" s="124"/>
      <c r="L14" s="124" t="str">
        <f>IFERROR(VLOOKUP(D14,DB!A:I,9,0),"")</f>
        <v/>
      </c>
    </row>
    <row r="15" spans="1:13">
      <c r="A15" s="124"/>
      <c r="B15" s="124" t="str">
        <f>IFERROR(VLOOKUP(D15,DB!A:K,11,0),"")</f>
        <v/>
      </c>
      <c r="C15" s="124"/>
      <c r="D15" s="156"/>
      <c r="E15" s="124"/>
      <c r="F15" s="124"/>
      <c r="G15" s="126">
        <f t="shared" ca="1" si="2"/>
        <v>45976.137300925926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45976.137300925926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45976.137300925926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45976.137300925926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45976.137300925926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45976.137300925926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45976.137300925926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45976.137300925926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45976.137300925926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45976.137300925926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45976.137300925926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45976.137300925926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45976.137300925926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45976.137300925926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45976.137300925926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45976.137300925926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45976.137300925926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45976.137300925926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45976.137300925926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45976.137300925926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45976.137300925926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45976.137300925926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45976.137300925926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45976.137300925926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45976.137300925926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45976.137300925926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45976.137300925926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45976.137300925926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45976.137300925926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45976.137300925926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45976.137300925926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45976.137300925926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45976.137300925926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45976.137300925926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45976.137300925926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45976.137300925926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45976.137300925926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45976.137300925926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45976.137300925926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45976.137300925926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45976.137300925926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45976.137300925926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45976.137300925926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45976.137300925926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45976.137300925926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45976.137300925926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45976.137300925926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45976.137300925926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45976.137300925926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45976.137300925926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45976.137300925926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45976.137300925926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45976.137300925926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45976.137300925926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45976.137300925926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45976.137300925926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45976.137300925926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45976.137300925926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45976.137300925926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45976.137300925926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45976.137300925926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45976.137300925926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45976.137300925926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45976.137300925926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45976.137300925926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45976.137300925926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45976.137300925926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45976.137300925926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45976.137300925926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45976.137300925926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45976.137300925926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45976.137300925926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45976.137300925926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45976.137300925926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45976.137300925926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45976.137300925926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45976.137300925926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45976.137300925926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45976.137300925926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45976.137300925926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45976.137300925926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45976.137300925926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45976.137300925926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45976.137300925926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45976.137300925926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45976.137300925926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45976.137300925926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45976.137300925926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45976.137300925926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45976.137300925926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45976.137300925926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45976.137300925926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45976.137300925926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45976.137300925926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45976.137300925926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45976.137300925926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45976.137300925926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45976.137300925926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45976.137300925926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45976.137300925926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45976.137300925926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45976.137300925926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45976.137300925926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45976.137300925926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45976.137300925926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45976.137300925926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45976.137300925926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45976.137300925926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45976.137300925926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45976.137300925926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45976.137300925926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45976.137300925926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45976.137300925926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45976.137300925926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45976.137300925926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45976.137300925926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45976.137300925926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45976.137300925926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45976.137300925926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45976.137300925926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45976.137300925926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45976.137300925926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45976.137300925926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45976.137300925926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45976.137300925926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45976.137300925926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45976.137300925926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45976.137300925926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45976.137300925926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45976.137300925926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45976.137300925926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45976.137300925926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45976.137300925926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45976.137300925926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45976.137300925926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45976.137300925926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45976.137300925926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45976.137300925926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45976.137300925926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45976.137300925926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45976.137300925926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45976.137300925926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45976.137300925926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45976.137300925926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45976.137300925926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45976.137300925926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45976.137300925926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45976.137300925926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45976.137300925926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45976.137300925926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45976.137300925926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45976.137300925926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45976.137300925926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45976.137300925926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45976.137300925926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45976.137300925926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45976.137300925926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45976.137300925926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45976.137300925926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45976.137300925926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45976.137300925926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45976.137300925926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45976.137300925926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45976.137300925926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45976.137300925926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45976.137300925926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45976.137300925926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45976.137300925926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45976.137300925926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45976.137300925926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45976.137300925926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45976.137300925926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45976.137300925926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45976.137300925926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45976.137300925926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45976.137300925926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45976.137300925926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45976.137300925926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45976.137300925926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45976.137300925926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45976.137300925926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45976.137300925926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45976.137300925926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45976.137300925926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45976.137300925926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45976.137300925926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45976.137300925926</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45976.137300925926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45976.137300925926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45976.137300925926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45976.137300925926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45976.137300925926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45976.137300925926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45976.137300925926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45976.137300925926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45976.137300925926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45976.137300925926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45976.137300925926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45976.137300925926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45976.137300925926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45976.137300925926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45976.137300925926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45976.137300925926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45976.137300925926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45976.137300925926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45976.137300925926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45976.137300925926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45976.137300925926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45976.137300925926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45976.137300925926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45976.137300925926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45976.137300925926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45976.137300925926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45976.137300925926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45976.137300925926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45976.137300925926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45976.137300925926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45976.137300925926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45976.137300925926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45976.137300925926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45976.137300925926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45976.137300925926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45976.137300925926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45976.137300925926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45976.137300925926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45976.137300925926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45976.137300925926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45976.137300925926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45976.137300925926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45976.137300925926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45976.137300925926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45976.137300925926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45976.137300925926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45976.137300925926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45976.137300925926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45976.137300925926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45976.137300925926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45976.137300925926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45976.137300925926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45976.137300925926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45976.137300925926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45976.137300925926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45976.137300925926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45976.137300925926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45976.137300925926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45976.137300925926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45976.137300925926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45976.137300925926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45976.137300925926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45976.137300925926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45976.137300925926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45976.137300925926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45976.137300925926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45976.137300925926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45976.137300925926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45976.137300925926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45976.137300925926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45976.137300925926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45976.137300925926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45976.137300925926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45976.137300925926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45976.137300925926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45976.137300925926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45976.137300925926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45976.137300925926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45976.137300925926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45976.137300925926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45976.137300925926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45976.137300925926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45976.137300925926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45976.137300925926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45976.137300925926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45976.137300925926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45976.137300925926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45976.137300925926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45976.137300925926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45976.137300925926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45976.137300925926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45976.137300925926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45976.137300925926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45976.137300925926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45976.137300925926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45976.137300925926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45976.137300925926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45976.137300925926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45976.137300925926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45976.137300925926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45976.137300925926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45976.137300925926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45976.137300925926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45976.137300925926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45976.137300925926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45976.137300925926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45976.137300925926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45976.137300925926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45976.137300925926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45976.137300925926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45976.137300925926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45976.137300925926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45976.137300925926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45976.137300925926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45976.137300925926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45976.137300925926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45976.137300925926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45976.137300925926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45976.137300925926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45976.137300925926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45976.137300925926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45976.137300925926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2025-11-15T00:19:39Z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