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247" documentId="120_S{2AC9BD13-BADA-5192-A53E-5A8FF88502F6}" xr6:coauthVersionLast="47" xr6:coauthVersionMax="47" xr10:uidLastSave="{8A8FE8E9-1F80-4721-ADB2-CEF72B72303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alcChain>
</file>

<file path=xl/sharedStrings.xml><?xml version="1.0" encoding="utf-8"?>
<sst xmlns="http://schemas.openxmlformats.org/spreadsheetml/2006/main" count="181569" uniqueCount="39153">
  <si>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</si>
  <si>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</si>
  <si>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</si>
  <si>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</si>
  <si>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</si>
  <si>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</si>
  <si>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</si>
  <si>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</si>
  <si>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</si>
  <si>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</si>
  <si>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</si>
  <si>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</si>
  <si>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</si>
  <si>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</si>
  <si>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</si>
  <si>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</si>
  <si>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</si>
  <si>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</si>
  <si>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</si>
  <si>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</si>
  <si>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</si>
  <si>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</si>
  <si>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</si>
  <si>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</si>
  <si>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</si>
  <si>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</si>
  <si>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</si>
  <si>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</si>
  <si>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</si>
  <si>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</si>
  <si>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</si>
  <si>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</si>
  <si>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</si>
  <si>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</si>
  <si>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</si>
  <si>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</si>
  <si>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</si>
  <si>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</si>
  <si>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</si>
  <si>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</si>
  <si>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</si>
  <si>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</si>
  <si>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</si>
  <si>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</si>
  <si>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</si>
  <si>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</si>
  <si>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</si>
  <si>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</si>
  <si>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</si>
  <si>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</si>
  <si>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</si>
  <si>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</si>
  <si>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</si>
  <si>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</si>
  <si>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</si>
  <si>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</si>
  <si>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</si>
  <si>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</si>
  <si>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</si>
  <si>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</si>
  <si>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</si>
  <si>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</si>
  <si>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</si>
  <si>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</si>
  <si>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</si>
  <si>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</si>
  <si>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</si>
  <si>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</si>
  <si>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</si>
  <si>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</si>
  <si>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</si>
  <si>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</si>
  <si>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</si>
  <si>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</si>
  <si>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</si>
  <si>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</si>
  <si>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</si>
  <si>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</si>
  <si>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</si>
  <si>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</si>
  <si>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</si>
  <si>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</si>
  <si>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</si>
  <si>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</si>
  <si>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</si>
  <si>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</si>
  <si>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</si>
  <si>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</si>
  <si>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</si>
  <si>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</si>
  <si>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</si>
  <si>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</si>
  <si>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</si>
  <si>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</si>
  <si>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</si>
  <si>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</si>
  <si>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</si>
  <si>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</si>
  <si>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</si>
  <si>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</si>
  <si>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</si>
  <si>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</si>
  <si>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</si>
  <si>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</si>
  <si>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</si>
  <si>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</si>
  <si>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</si>
  <si>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</si>
  <si>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</si>
  <si>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</si>
  <si>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</si>
  <si>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</si>
  <si>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</si>
  <si>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</si>
  <si>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</si>
  <si>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</si>
  <si>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</si>
  <si>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</si>
  <si>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</si>
  <si>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</si>
  <si>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</si>
  <si>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</si>
  <si>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</si>
  <si>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</si>
  <si>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</si>
  <si>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</si>
  <si>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</si>
  <si>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</si>
  <si>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</si>
  <si>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</si>
  <si>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</si>
  <si>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</si>
  <si>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</si>
  <si>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</si>
  <si>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</si>
  <si>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</si>
  <si>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</si>
  <si>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</si>
  <si>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</si>
  <si>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</si>
  <si>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</si>
  <si>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</si>
  <si>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</si>
  <si>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</si>
  <si>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</si>
  <si>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</si>
  <si>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</si>
  <si>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</si>
  <si>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</si>
  <si>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</si>
  <si>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</si>
  <si>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</si>
  <si>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</si>
  <si>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</si>
  <si>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</si>
  <si>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</si>
  <si>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</si>
  <si>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</si>
  <si>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</si>
  <si>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</si>
  <si>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</si>
  <si>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</si>
  <si>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</si>
  <si>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</si>
  <si>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</si>
  <si>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</si>
  <si>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</si>
  <si>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</si>
  <si>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</si>
  <si>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</si>
  <si>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</si>
  <si>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</si>
  <si>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</si>
  <si>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</si>
  <si>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</si>
  <si>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</si>
  <si>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</si>
  <si>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</si>
  <si>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</si>
  <si>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</si>
  <si>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</si>
  <si>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</si>
  <si>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</si>
  <si>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</si>
  <si>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</si>
  <si>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</si>
  <si>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</si>
  <si>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</si>
  <si>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</si>
  <si>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</si>
  <si>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</si>
  <si>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</si>
  <si>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</si>
  <si>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</si>
  <si>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</si>
  <si>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</si>
  <si>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</si>
  <si>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</si>
  <si>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</si>
  <si>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</si>
  <si>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</si>
  <si>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</si>
  <si>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</si>
  <si>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</si>
  <si>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</si>
  <si>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</si>
  <si>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</si>
  <si>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</si>
  <si>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</si>
  <si>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</si>
  <si>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</si>
  <si>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</si>
  <si>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</si>
  <si>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</si>
  <si>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</si>
  <si>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</si>
  <si>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</si>
  <si>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</si>
  <si>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</si>
  <si>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</si>
  <si>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</si>
  <si>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</si>
  <si>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</si>
  <si>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</si>
  <si>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</si>
  <si>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</si>
  <si>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</si>
  <si>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</si>
  <si>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</si>
  <si>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</si>
  <si>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</si>
  <si>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</si>
  <si>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</si>
  <si>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</si>
  <si>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</si>
  <si>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</si>
  <si>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</si>
  <si>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</si>
  <si>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</si>
  <si>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</si>
  <si>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</si>
  <si>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</si>
  <si>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</si>
  <si>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</si>
  <si>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</si>
  <si>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</si>
  <si>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</si>
  <si>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</si>
  <si>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</si>
  <si>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</si>
  <si>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</si>
  <si>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</si>
  <si>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</si>
  <si>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</si>
  <si>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</si>
  <si>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</si>
  <si>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</si>
  <si>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</si>
  <si>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</si>
  <si>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</si>
  <si>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</si>
  <si>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</si>
  <si>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</si>
  <si>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</si>
  <si>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</si>
  <si>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</si>
  <si>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</si>
  <si>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</si>
  <si>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</si>
  <si>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</si>
  <si>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</si>
  <si>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</si>
  <si>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</si>
  <si>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</si>
  <si>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</si>
  <si>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</si>
  <si>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</si>
  <si>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</si>
  <si>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</si>
  <si>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</si>
  <si>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</si>
  <si>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</si>
  <si>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</si>
  <si>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</si>
  <si>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</si>
  <si>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</si>
  <si>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</si>
  <si>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</si>
  <si>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</si>
  <si>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</si>
  <si>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</si>
  <si>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</si>
  <si>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</si>
  <si>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</si>
  <si>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</si>
  <si>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</si>
  <si>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</si>
  <si>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</si>
  <si>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</si>
  <si>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</si>
  <si>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</si>
  <si>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</si>
  <si>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</si>
  <si>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</si>
  <si>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</si>
  <si>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</si>
  <si>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</si>
  <si>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</si>
  <si>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</si>
  <si>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</si>
  <si>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</si>
  <si>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</si>
  <si>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</si>
  <si>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</si>
  <si>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</si>
  <si>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</si>
  <si>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</si>
  <si>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</si>
  <si>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</si>
  <si>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</si>
  <si>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</si>
  <si>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</si>
  <si>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</si>
  <si>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</si>
  <si>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</si>
  <si>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</si>
  <si>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</si>
  <si>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</si>
  <si>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</si>
  <si>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</si>
  <si>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</si>
  <si>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</si>
  <si>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</si>
  <si>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</si>
  <si>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</si>
  <si>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</si>
  <si>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</si>
  <si>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</si>
  <si>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</si>
  <si>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</si>
  <si>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</si>
  <si>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</si>
  <si>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</si>
  <si>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</si>
  <si>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</si>
  <si>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</si>
  <si>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</si>
  <si>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</si>
  <si>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</si>
  <si>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</si>
  <si>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</si>
  <si>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</si>
  <si>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</si>
  <si>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</si>
  <si>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</si>
  <si>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</si>
  <si>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</si>
  <si>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</si>
  <si>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</si>
  <si>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</si>
  <si>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</si>
  <si>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</si>
  <si>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</si>
  <si>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</si>
  <si>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</si>
  <si>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</si>
  <si>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</si>
  <si>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</si>
  <si>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</si>
  <si>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</si>
  <si>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</si>
  <si>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</si>
  <si>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</si>
  <si>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</si>
  <si>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</si>
  <si>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</si>
  <si>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</si>
  <si>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</si>
  <si>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</si>
  <si>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</si>
  <si>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</si>
  <si>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</si>
  <si>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</si>
  <si>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</si>
  <si>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</si>
  <si>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</si>
  <si>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</si>
  <si>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</si>
  <si>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</si>
  <si>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</si>
  <si>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</si>
  <si>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</si>
  <si>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</si>
  <si>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</si>
  <si>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</si>
  <si>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</si>
  <si>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</si>
  <si>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</si>
  <si>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</si>
  <si>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</si>
  <si>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</si>
  <si>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</si>
  <si>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</si>
  <si>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</si>
  <si>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</si>
  <si>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</si>
  <si>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</si>
  <si>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</si>
  <si>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</si>
  <si>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</si>
  <si>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</si>
  <si>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</si>
  <si>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</si>
  <si>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</si>
  <si>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</si>
  <si>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</si>
  <si>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</si>
  <si>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</si>
  <si>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</si>
  <si>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</si>
  <si>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</si>
  <si>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</si>
  <si>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</si>
  <si>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</si>
  <si>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</si>
  <si>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</si>
  <si>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</si>
  <si>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</si>
  <si>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</si>
  <si>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</si>
  <si>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</si>
  <si>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</si>
  <si>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</si>
  <si>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</si>
  <si>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</si>
  <si>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</si>
  <si>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</si>
  <si>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</si>
  <si>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</si>
  <si>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</si>
  <si>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</si>
  <si>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</si>
  <si>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</si>
  <si>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</si>
  <si>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</si>
  <si>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</si>
  <si>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</si>
  <si>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</si>
  <si>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</si>
  <si>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</si>
  <si>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</si>
  <si>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</si>
  <si>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</si>
  <si>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</si>
  <si>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</si>
  <si>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</si>
  <si>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</si>
  <si>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</si>
  <si>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</si>
  <si>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</si>
  <si>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</si>
  <si>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</si>
  <si>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</si>
  <si>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</si>
  <si>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</si>
  <si>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</si>
  <si>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</si>
  <si>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</si>
  <si>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</si>
  <si>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</si>
  <si>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</si>
  <si>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</si>
  <si>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</si>
  <si>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</si>
  <si>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</si>
  <si>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</si>
  <si>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</si>
  <si>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</si>
  <si>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</si>
  <si>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</si>
  <si>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</si>
  <si>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</si>
  <si>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</si>
  <si>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</si>
  <si>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</si>
  <si>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</si>
  <si>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</si>
  <si>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</si>
  <si>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</si>
  <si>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</si>
  <si>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</si>
  <si>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</si>
  <si>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</si>
  <si>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</si>
  <si>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</si>
  <si>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</si>
  <si>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</si>
  <si>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</si>
  <si>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</si>
  <si>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</si>
  <si>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</si>
  <si>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</si>
  <si>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</si>
  <si>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</si>
  <si>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</si>
  <si>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</si>
  <si>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</si>
  <si>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</si>
  <si>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</si>
  <si>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</si>
  <si>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</si>
  <si>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</si>
  <si>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</si>
  <si>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</si>
  <si>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</si>
  <si>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</si>
  <si>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</si>
  <si>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</si>
  <si>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</si>
  <si>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</si>
  <si>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</si>
  <si>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</si>
  <si>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</si>
  <si>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</si>
  <si>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</si>
  <si>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</si>
  <si>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</si>
  <si>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</si>
  <si>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</si>
  <si>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</si>
  <si>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</si>
  <si>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</si>
  <si>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</si>
  <si>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</si>
  <si>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</si>
  <si>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</si>
  <si>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</si>
  <si>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</si>
  <si>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</si>
  <si>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</si>
  <si>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</si>
  <si>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</si>
  <si>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</si>
  <si>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</si>
  <si>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</si>
  <si>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</si>
  <si>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</si>
  <si>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</si>
  <si>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</si>
  <si>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</si>
  <si>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</si>
  <si>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</si>
  <si>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</si>
  <si>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</si>
  <si>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</si>
  <si>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</si>
  <si>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</si>
  <si>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</si>
  <si>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</si>
  <si>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</si>
  <si>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</si>
  <si>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</si>
  <si>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</si>
  <si>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</si>
  <si>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</si>
  <si>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</si>
  <si>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</si>
  <si>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</si>
  <si>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</si>
  <si>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</si>
  <si>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</si>
  <si>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</si>
  <si>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</si>
  <si>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</si>
  <si>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</si>
  <si>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</si>
  <si>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</si>
  <si>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</si>
  <si>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</si>
  <si>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</si>
  <si>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</si>
  <si>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</si>
  <si>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</si>
  <si>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</si>
  <si>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</si>
  <si>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</si>
  <si>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</si>
  <si>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</si>
  <si>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</si>
  <si>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</si>
  <si>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</si>
  <si>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</si>
  <si>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</si>
  <si>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</si>
  <si>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</si>
  <si>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</si>
  <si>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</si>
  <si>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</si>
  <si>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</si>
  <si>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</si>
  <si>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</si>
  <si>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</si>
  <si>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</si>
  <si>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</si>
  <si>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</si>
  <si>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</si>
  <si>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</si>
  <si>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</si>
  <si>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</si>
  <si>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</si>
  <si>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</si>
  <si>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</si>
  <si>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</si>
  <si>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</si>
  <si>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</si>
  <si>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</si>
  <si>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</si>
  <si>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</si>
  <si>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</si>
  <si>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</si>
  <si>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</si>
  <si>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</si>
  <si>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</si>
  <si>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</si>
  <si>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</si>
  <si>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</si>
  <si>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</si>
  <si>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</si>
  <si>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</si>
  <si>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</si>
  <si>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</si>
  <si>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</si>
  <si>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</si>
  <si>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</si>
  <si>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</si>
  <si>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</si>
  <si>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</si>
  <si>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</si>
  <si>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</si>
  <si>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</si>
  <si>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</si>
  <si>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</si>
  <si>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</si>
  <si>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</si>
  <si>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</si>
  <si>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</si>
  <si>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</si>
  <si>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</si>
  <si>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</si>
  <si>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</si>
  <si>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</si>
  <si>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</si>
  <si>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</si>
  <si>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</si>
  <si>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</si>
  <si>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</si>
  <si>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</si>
  <si>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</si>
  <si>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</si>
  <si>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</si>
  <si>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</si>
  <si>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</si>
  <si>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</si>
  <si>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</si>
  <si>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</si>
  <si>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</si>
  <si>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</si>
  <si>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</si>
  <si>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</si>
  <si>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</si>
  <si>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</si>
  <si>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</si>
  <si>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</si>
  <si>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</si>
  <si>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</si>
  <si>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</si>
  <si>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</si>
  <si>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</si>
  <si>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</si>
  <si>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</si>
  <si>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</si>
  <si>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</si>
  <si>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</si>
  <si>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</si>
  <si>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</si>
  <si>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</si>
  <si>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</si>
  <si>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</si>
  <si>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</si>
  <si>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</si>
  <si>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</si>
  <si>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</si>
  <si>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</si>
  <si>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</si>
  <si>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</si>
  <si>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</si>
  <si>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</si>
  <si>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</si>
  <si>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</si>
  <si>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</si>
  <si>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</si>
  <si>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</si>
  <si>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</si>
  <si>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</si>
  <si>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</si>
  <si>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</si>
  <si>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</si>
  <si>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</si>
  <si>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</si>
  <si>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</si>
  <si>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</si>
  <si>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</si>
  <si>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</si>
  <si>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</si>
  <si>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</si>
  <si>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</si>
  <si>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</si>
  <si>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</si>
  <si>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</si>
  <si>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</si>
  <si>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</si>
  <si>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</si>
  <si>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</si>
  <si>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</si>
  <si>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</si>
  <si>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</si>
  <si>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</si>
  <si>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</si>
  <si>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</si>
  <si>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</si>
  <si>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</si>
  <si>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</si>
  <si>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</si>
  <si>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</si>
  <si>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</si>
  <si>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</si>
  <si>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</si>
  <si>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</si>
  <si>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</si>
  <si>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</si>
  <si>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</si>
  <si>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</si>
  <si>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</si>
  <si>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</si>
  <si>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</si>
  <si>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</si>
  <si>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</si>
  <si>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</si>
  <si>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</si>
  <si>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</si>
  <si>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</si>
  <si>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</si>
  <si>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</si>
  <si>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</si>
  <si>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</si>
  <si>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</si>
  <si>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</si>
  <si>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</si>
  <si>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</si>
  <si>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</si>
  <si>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</si>
  <si>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</si>
  <si>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</si>
  <si>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</si>
  <si>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</si>
  <si>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</si>
  <si>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</si>
  <si>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</si>
  <si>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</si>
  <si>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</si>
  <si>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</si>
  <si>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</si>
  <si>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</si>
  <si>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</si>
  <si>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</si>
  <si>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</si>
  <si>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</si>
  <si>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</si>
  <si>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</si>
  <si>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</si>
  <si>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</si>
  <si>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</si>
  <si>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</si>
  <si>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</si>
  <si>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</si>
  <si>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</si>
  <si>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</si>
  <si>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</si>
  <si>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</si>
  <si>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</si>
  <si>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</si>
  <si>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</si>
  <si>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</si>
  <si>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</si>
  <si>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</si>
  <si>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</si>
  <si>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</si>
  <si>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</si>
  <si>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</si>
  <si>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</si>
  <si>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</si>
  <si>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</si>
  <si>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</si>
  <si>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</si>
  <si>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</si>
  <si>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</si>
  <si>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</si>
  <si>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</si>
  <si>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</si>
  <si>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</si>
  <si>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</si>
  <si>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</si>
  <si>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</si>
  <si>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</si>
  <si>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</si>
  <si>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</si>
  <si>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</si>
  <si>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</si>
  <si>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</si>
  <si>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</si>
  <si>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</si>
  <si>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</si>
  <si>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</si>
  <si>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</si>
  <si>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</si>
  <si>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</si>
  <si>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</si>
  <si>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</si>
  <si>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</si>
  <si>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</si>
  <si>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</si>
  <si>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</si>
  <si>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</si>
  <si>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</si>
  <si>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</si>
  <si>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</si>
  <si>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</si>
  <si>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</si>
  <si>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</si>
  <si>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</si>
  <si>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</si>
  <si>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</si>
  <si>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</si>
  <si>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</si>
  <si>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</si>
  <si>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</si>
  <si>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</si>
  <si>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</si>
  <si>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</si>
  <si>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</si>
  <si>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</si>
  <si>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</si>
  <si>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</si>
  <si>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</si>
  <si>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</si>
  <si>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</si>
  <si>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</si>
  <si>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</si>
  <si>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</si>
  <si>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</si>
  <si>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</si>
  <si>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</si>
  <si>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</si>
  <si>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</si>
  <si>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</si>
  <si>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</si>
  <si>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</si>
  <si>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</si>
  <si>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</si>
  <si>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</si>
  <si>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</si>
  <si>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</si>
  <si>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</si>
  <si>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</si>
  <si>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</si>
  <si>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</si>
  <si>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</si>
  <si>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</si>
  <si>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</si>
  <si>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</si>
  <si>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</si>
  <si>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</si>
  <si>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</si>
  <si>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</si>
  <si>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</si>
  <si>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</si>
  <si>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</si>
  <si>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</si>
  <si>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</si>
  <si>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</si>
  <si>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</si>
  <si>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</si>
  <si>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</si>
  <si>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</si>
  <si>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</si>
  <si>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</si>
  <si>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</si>
  <si>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</si>
  <si>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</si>
  <si>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</si>
  <si>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</si>
  <si>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</si>
  <si>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</si>
  <si>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</si>
  <si>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</si>
  <si>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</si>
  <si>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</si>
  <si>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</si>
  <si>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</si>
  <si>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</si>
  <si>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</si>
  <si>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</si>
  <si>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</si>
  <si>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</si>
  <si>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</si>
  <si>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</si>
  <si>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</si>
  <si>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</si>
  <si>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</si>
  <si>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</si>
  <si>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</si>
  <si>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</si>
  <si>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</si>
  <si>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</si>
  <si>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</si>
  <si>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</si>
  <si>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</si>
  <si>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</si>
  <si>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</si>
  <si>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</si>
  <si>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</si>
  <si>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</si>
  <si>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</si>
  <si>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</si>
  <si>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</si>
  <si>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</si>
  <si>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</si>
  <si>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</si>
  <si>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</si>
  <si>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</si>
  <si>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</si>
  <si>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</si>
  <si>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</si>
  <si>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</si>
  <si>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</si>
  <si>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</si>
  <si>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</si>
  <si>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</si>
  <si>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</si>
  <si>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</si>
  <si>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</si>
  <si>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</si>
  <si>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</si>
  <si>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</si>
  <si>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</si>
  <si>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</si>
  <si>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</si>
  <si>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</si>
  <si>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</si>
  <si>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</si>
  <si>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</si>
  <si>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</si>
  <si>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</si>
  <si>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</si>
  <si>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</si>
  <si>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</si>
  <si>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</si>
  <si>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</si>
  <si>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</si>
  <si>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</si>
  <si>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</si>
  <si>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</si>
  <si>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</si>
  <si>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</si>
  <si>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</si>
  <si>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</si>
  <si>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</si>
  <si>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</si>
  <si>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</si>
  <si>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</si>
  <si>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</si>
  <si>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</si>
  <si>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</si>
  <si>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</si>
  <si>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</si>
  <si>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</si>
  <si>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</si>
  <si>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</si>
  <si>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</si>
  <si>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</si>
  <si>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</si>
  <si>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</si>
  <si>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</si>
  <si>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</si>
  <si>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</si>
  <si>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</si>
  <si>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</si>
  <si>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</si>
  <si>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</si>
  <si>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</si>
  <si>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</si>
  <si>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</si>
  <si>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</si>
  <si>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</si>
  <si>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</si>
  <si>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</si>
  <si>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</si>
  <si>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</si>
  <si>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</si>
  <si>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</si>
  <si>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</si>
  <si>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</si>
  <si>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</si>
  <si>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</si>
  <si>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</si>
  <si>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</si>
  <si>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</si>
  <si>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</si>
  <si>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</si>
  <si>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</si>
  <si>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</si>
  <si>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</si>
  <si>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</si>
  <si>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</si>
  <si>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</si>
  <si>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</si>
  <si>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</si>
  <si>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</si>
  <si>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</si>
  <si>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</si>
  <si>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</si>
  <si>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</si>
  <si>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</si>
  <si>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</si>
  <si>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</si>
  <si>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</si>
  <si>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</si>
  <si>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</si>
  <si>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</si>
  <si>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</si>
  <si>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</si>
  <si>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</si>
  <si>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</si>
  <si>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</si>
  <si>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</si>
  <si>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</si>
  <si>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</si>
  <si>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</si>
  <si>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</si>
  <si>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</si>
  <si>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</si>
  <si>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</si>
  <si>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</si>
  <si>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</si>
  <si>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</si>
  <si>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</si>
  <si>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</si>
  <si>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</si>
  <si>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</si>
  <si>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</si>
  <si>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</si>
  <si>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</si>
  <si>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</si>
  <si>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</si>
  <si>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</si>
  <si>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</si>
  <si>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</si>
  <si>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</si>
  <si>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</si>
  <si>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</si>
  <si>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</si>
  <si>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</si>
  <si>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</si>
  <si>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</si>
  <si>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</si>
  <si>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</si>
  <si>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</si>
  <si>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</si>
  <si>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</si>
  <si>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</si>
  <si>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</si>
  <si>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</si>
  <si>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</si>
  <si>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</si>
  <si>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</si>
  <si>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</si>
  <si>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</si>
  <si>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</si>
  <si>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</si>
  <si>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</si>
  <si>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</si>
  <si>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</si>
  <si>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</si>
  <si>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</si>
  <si>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</si>
  <si>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</si>
  <si>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</si>
  <si>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</si>
  <si>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</si>
  <si>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</si>
  <si>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</si>
  <si>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</si>
  <si>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</si>
  <si>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</si>
  <si>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</si>
  <si>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</si>
  <si>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</si>
  <si>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</si>
  <si>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</si>
  <si>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</si>
  <si>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</si>
  <si>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</si>
  <si>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</si>
  <si>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</si>
  <si>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</si>
  <si>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</si>
  <si>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</si>
  <si>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</si>
  <si>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</si>
  <si>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</si>
  <si>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</si>
  <si>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</si>
  <si>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</si>
  <si>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</si>
  <si>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</si>
  <si>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</si>
  <si>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</si>
  <si>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</si>
  <si>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</si>
  <si>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</si>
  <si>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</si>
  <si>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</si>
  <si>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</si>
  <si>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</si>
  <si>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</si>
  <si>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</si>
  <si>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</si>
  <si>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</si>
  <si>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</si>
  <si>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</si>
  <si>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</si>
  <si>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</si>
  <si>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</si>
  <si>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</si>
  <si>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</si>
  <si>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</si>
  <si>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</si>
  <si>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</si>
  <si>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</si>
  <si>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</si>
  <si>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</si>
  <si>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</si>
  <si>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</si>
  <si>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</si>
  <si>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</si>
  <si>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</si>
  <si>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</si>
  <si>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</si>
  <si>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</si>
  <si>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</si>
  <si>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</si>
  <si>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</si>
  <si>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</si>
  <si>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</si>
  <si>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</si>
  <si>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</si>
  <si>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</si>
  <si>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</si>
  <si>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</si>
  <si>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</si>
  <si>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</si>
  <si>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</si>
  <si>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</si>
  <si>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</si>
  <si>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</si>
  <si>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</si>
  <si>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</si>
  <si>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</si>
  <si>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</si>
  <si>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</si>
  <si>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</si>
  <si>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</si>
  <si>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</si>
  <si>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</si>
  <si>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</si>
  <si>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</si>
  <si>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</si>
  <si>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</si>
  <si>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</si>
  <si>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</si>
  <si>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</si>
  <si>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</si>
  <si>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</si>
  <si>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</si>
  <si>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</si>
  <si>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</si>
  <si>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</si>
  <si>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</si>
  <si>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</si>
  <si>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</si>
  <si>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</si>
  <si>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</si>
  <si>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</si>
  <si>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</si>
  <si>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</si>
  <si>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</si>
  <si>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</si>
  <si>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</si>
  <si>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</si>
  <si>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</si>
  <si>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</si>
  <si>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</si>
  <si>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</si>
  <si>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</si>
  <si>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</si>
  <si>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</si>
  <si>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</si>
  <si>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</si>
  <si>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</si>
  <si>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</si>
  <si>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</si>
  <si>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</si>
  <si>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</si>
  <si>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</si>
  <si>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</si>
  <si>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</si>
  <si>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</si>
  <si>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</si>
  <si>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</si>
  <si>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</si>
  <si>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</si>
  <si>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</si>
  <si>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</si>
  <si>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</si>
  <si>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</si>
  <si>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</si>
  <si>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</si>
  <si>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</si>
  <si>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</si>
  <si>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</si>
  <si>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</si>
  <si>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</si>
  <si>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</si>
  <si>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</si>
  <si>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</si>
  <si>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</si>
  <si>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</si>
  <si>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</si>
  <si>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</si>
  <si>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</si>
  <si>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</si>
  <si>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</si>
  <si>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</si>
  <si>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</si>
  <si>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</si>
  <si>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</si>
  <si>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</si>
  <si>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</si>
  <si>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</si>
  <si>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</si>
  <si>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</si>
  <si>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</si>
  <si>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</si>
  <si>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</si>
  <si>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</si>
  <si>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</si>
  <si>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</si>
  <si>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</si>
  <si>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</si>
  <si>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</si>
  <si>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</si>
  <si>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</si>
  <si>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</si>
  <si>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</si>
  <si>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</si>
  <si>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</si>
  <si>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</si>
  <si>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</si>
  <si>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</si>
  <si>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</si>
  <si>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</si>
  <si>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</si>
  <si>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</si>
  <si>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</si>
  <si>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</si>
  <si>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</si>
  <si>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</si>
  <si>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</si>
  <si>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</si>
  <si>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</si>
  <si>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</si>
  <si>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</si>
  <si>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</si>
  <si>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</si>
  <si>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</si>
  <si>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</si>
  <si>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</si>
  <si>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</si>
  <si>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</si>
  <si>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</si>
  <si>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</si>
  <si>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</si>
  <si>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</si>
  <si>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</si>
  <si>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</si>
  <si>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</si>
  <si>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</si>
  <si>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</si>
  <si>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</si>
  <si>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</si>
  <si>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</si>
  <si>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</si>
  <si>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</si>
  <si>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</si>
  <si>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</si>
  <si>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</si>
  <si>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</si>
  <si>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</si>
  <si>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</si>
  <si>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</si>
  <si>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</si>
  <si>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</si>
  <si>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</si>
  <si>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</si>
  <si>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</si>
  <si>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</si>
  <si>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</si>
  <si>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</si>
  <si>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</si>
  <si>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</si>
  <si>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</si>
  <si>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</si>
  <si>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</si>
  <si>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</si>
  <si>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</si>
  <si>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</si>
  <si>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</si>
  <si>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</si>
  <si>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</si>
  <si>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</si>
  <si>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</si>
  <si>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</si>
  <si>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</si>
  <si>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</si>
  <si>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</si>
  <si>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</si>
  <si>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</si>
  <si>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</si>
  <si>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</si>
  <si>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</si>
  <si>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</si>
  <si>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</si>
  <si>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</si>
  <si>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</si>
  <si>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</si>
  <si>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</si>
  <si>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</si>
  <si>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</si>
  <si>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</si>
  <si>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</si>
  <si>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</si>
  <si>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</si>
  <si>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</si>
  <si>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</si>
  <si>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</si>
  <si>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</si>
  <si>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</si>
  <si>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</si>
  <si>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</si>
  <si>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</si>
  <si>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</si>
  <si>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</si>
  <si>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</si>
  <si>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</si>
  <si>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</si>
  <si>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</si>
  <si>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</si>
  <si>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</si>
  <si>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</si>
  <si>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</si>
  <si>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</si>
  <si>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</si>
  <si>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</si>
  <si>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</si>
  <si>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</si>
  <si>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</si>
  <si>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</si>
  <si>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</si>
  <si>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</si>
  <si>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</si>
  <si>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</si>
  <si>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</si>
  <si>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</si>
  <si>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</si>
  <si>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</si>
  <si>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</si>
  <si>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</si>
  <si>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</si>
  <si>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</si>
  <si>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</si>
  <si>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</si>
  <si>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</si>
  <si>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</si>
  <si>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</si>
  <si>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</si>
  <si>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</si>
  <si>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</si>
  <si>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</si>
  <si>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</si>
  <si>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</si>
  <si>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</si>
  <si>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</si>
  <si>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</si>
  <si>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</si>
  <si>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</si>
  <si>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</si>
  <si>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</si>
  <si>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</si>
  <si>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</si>
  <si>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</si>
  <si>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</si>
  <si>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</si>
  <si>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</si>
  <si>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</si>
  <si>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</si>
  <si>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</si>
  <si>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</si>
  <si>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</si>
  <si>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</si>
  <si>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</si>
  <si>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</si>
  <si>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</si>
  <si>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</si>
  <si>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</si>
  <si>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</si>
  <si>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</si>
  <si>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</si>
  <si>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</si>
  <si>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</si>
  <si>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</si>
  <si>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</si>
  <si>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</si>
  <si>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</si>
  <si>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</si>
  <si>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</si>
  <si>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</si>
  <si>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</si>
  <si>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</si>
  <si>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</si>
  <si>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</si>
  <si>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</si>
  <si>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</si>
  <si>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</si>
  <si>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</si>
  <si>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</si>
  <si>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</si>
  <si>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</si>
  <si>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</si>
  <si>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</si>
  <si>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</si>
  <si>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</si>
  <si>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</si>
  <si>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</si>
  <si>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</si>
  <si>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</si>
  <si>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</si>
  <si>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</si>
  <si>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</si>
  <si>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</si>
  <si>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</si>
  <si>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</si>
  <si>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</si>
  <si>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</si>
  <si>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</si>
  <si>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</si>
  <si>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</si>
  <si>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</si>
  <si>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</si>
  <si>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</si>
  <si>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</si>
  <si>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</si>
  <si>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</si>
  <si>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</si>
  <si>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</si>
  <si>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</si>
  <si>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</si>
  <si>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</si>
  <si>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</si>
  <si>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</si>
  <si>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</si>
  <si>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</si>
  <si>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</si>
  <si>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</si>
  <si>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</si>
  <si>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</si>
  <si>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</si>
  <si>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</si>
  <si>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</si>
  <si>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</si>
  <si>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</si>
  <si>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</si>
  <si>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</si>
  <si>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</si>
  <si>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</si>
  <si>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</si>
  <si>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</si>
  <si>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</si>
  <si>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</si>
  <si>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</si>
  <si>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</si>
  <si>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</si>
  <si>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</si>
  <si>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</si>
  <si>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</si>
  <si>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</si>
  <si>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</si>
  <si>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</si>
  <si>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</si>
  <si>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</si>
  <si>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</si>
  <si>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</si>
  <si>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</si>
  <si>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</si>
  <si>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</si>
  <si>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</si>
  <si>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</si>
  <si>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</si>
  <si>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</si>
  <si>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</si>
  <si>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</si>
  <si>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</si>
  <si>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</si>
  <si>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</si>
  <si>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</si>
  <si>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</si>
  <si>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</si>
  <si>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</si>
  <si>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</si>
  <si>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</si>
  <si>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</si>
  <si>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</si>
  <si>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</si>
  <si>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</si>
  <si>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</si>
  <si>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</si>
  <si>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</si>
  <si>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</si>
  <si>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</si>
  <si>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</si>
  <si>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</si>
  <si>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</si>
  <si>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</si>
  <si>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</si>
  <si>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</si>
  <si>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</si>
  <si>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</si>
  <si>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</si>
  <si>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</si>
  <si>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</si>
  <si>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</si>
  <si>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</si>
  <si>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</si>
  <si>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</si>
  <si>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</si>
  <si>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</si>
  <si>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</si>
  <si>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</si>
  <si>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</si>
  <si>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</si>
  <si>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</si>
  <si>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</si>
  <si>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</si>
  <si>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</si>
  <si>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</si>
  <si>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</si>
  <si>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</si>
  <si>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</si>
  <si>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</si>
  <si>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</si>
  <si>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</si>
  <si>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</si>
  <si>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</si>
  <si>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</si>
  <si>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</si>
  <si>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</si>
  <si>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</si>
  <si>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</si>
  <si>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</si>
  <si>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</si>
  <si>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</si>
  <si>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</si>
  <si>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</si>
  <si>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</si>
  <si>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</si>
  <si>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</si>
  <si>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</si>
  <si>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</si>
  <si>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</si>
  <si>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</si>
  <si>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</si>
  <si>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</si>
  <si>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</si>
  <si>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</si>
  <si>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</si>
  <si>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</si>
  <si>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</si>
  <si>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</si>
  <si>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</si>
  <si>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</si>
  <si>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</si>
  <si>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</si>
  <si>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</si>
  <si>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</si>
  <si>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</si>
  <si>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</si>
  <si>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</si>
  <si>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</si>
  <si>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</si>
  <si>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</si>
  <si>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</si>
  <si>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</si>
  <si>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</si>
  <si>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</si>
  <si>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</si>
  <si>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</si>
  <si>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</si>
  <si>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</si>
  <si>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</si>
  <si>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</si>
  <si>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</si>
  <si>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</si>
  <si>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</si>
  <si>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</si>
  <si>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</si>
  <si>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</si>
  <si>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</si>
  <si>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</si>
  <si>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</si>
  <si>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</si>
  <si>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</si>
  <si>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</si>
  <si>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</si>
  <si>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</si>
  <si>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</si>
  <si>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</si>
  <si>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</si>
  <si>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</si>
  <si>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</si>
  <si>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</si>
  <si>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</si>
  <si>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</si>
  <si>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</si>
  <si>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</si>
  <si>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</si>
  <si>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</si>
  <si>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</si>
  <si>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</si>
  <si>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</si>
  <si>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</si>
  <si>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</si>
  <si>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</si>
  <si>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</si>
  <si>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</si>
  <si>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</si>
  <si>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</si>
  <si>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</si>
  <si>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</si>
  <si>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</si>
  <si>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</si>
  <si>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</si>
  <si>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</si>
  <si>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</si>
  <si>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</si>
  <si>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</si>
  <si>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</si>
  <si>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</si>
  <si>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</si>
  <si>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</si>
  <si>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</si>
  <si>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</si>
  <si>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</si>
  <si>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</si>
  <si>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</si>
  <si>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</si>
  <si>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</si>
  <si>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</si>
  <si>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</si>
  <si>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</si>
  <si>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</si>
  <si>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</si>
  <si>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</si>
  <si>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</si>
  <si>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</si>
  <si>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</si>
  <si>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</si>
  <si>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</si>
  <si>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</si>
  <si>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</si>
  <si>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</si>
  <si>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</si>
  <si>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</si>
  <si>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</si>
  <si>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</si>
  <si>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</si>
  <si>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</si>
  <si>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</si>
  <si>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</si>
  <si>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</si>
  <si>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</si>
  <si>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</si>
  <si>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</si>
  <si>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</si>
  <si>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</si>
  <si>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</si>
  <si>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</si>
  <si>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</si>
  <si>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</si>
  <si>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</si>
  <si>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</si>
  <si>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</si>
  <si>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</si>
  <si>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</si>
  <si>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</si>
  <si>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</si>
  <si>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</si>
  <si>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</si>
  <si>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</si>
  <si>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</si>
  <si>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</si>
  <si>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</si>
  <si>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</si>
  <si>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</si>
  <si>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</si>
  <si>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</si>
  <si>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</si>
  <si>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</si>
  <si>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</si>
  <si>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</si>
  <si>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</si>
  <si>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</si>
  <si>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</si>
  <si>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</si>
  <si>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</si>
  <si>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</si>
  <si>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</si>
  <si>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</si>
  <si>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</si>
  <si>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</si>
  <si>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</si>
  <si>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</si>
  <si>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</si>
  <si>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</si>
  <si>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</si>
  <si>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</si>
  <si>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</si>
  <si>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</si>
  <si>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</si>
  <si>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</si>
  <si>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</si>
  <si>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</si>
  <si>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</si>
  <si>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</si>
  <si>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</si>
  <si>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</si>
  <si>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</si>
  <si>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</si>
  <si>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</si>
  <si>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</si>
  <si>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</si>
  <si>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</si>
  <si>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</si>
  <si>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</si>
  <si>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</si>
  <si>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</si>
  <si>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</si>
  <si>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</si>
  <si>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</si>
  <si>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</si>
  <si>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</si>
  <si>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</si>
  <si>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</si>
  <si>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</si>
  <si>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</si>
  <si>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</si>
  <si>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</si>
  <si>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</si>
  <si>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</si>
  <si>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</si>
  <si>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</si>
  <si>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</si>
  <si>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</si>
  <si>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</si>
  <si>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</si>
  <si>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</si>
  <si>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</si>
  <si>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</si>
  <si>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</si>
  <si>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</si>
  <si>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</si>
  <si>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</si>
  <si>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</si>
  <si>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</si>
  <si>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</si>
  <si>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</si>
  <si>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</si>
  <si>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</si>
  <si>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</si>
  <si>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</si>
  <si>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</si>
  <si>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</si>
  <si>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</si>
  <si>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</si>
  <si>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</si>
  <si>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</si>
  <si>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</si>
  <si>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</si>
  <si>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</si>
  <si>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</si>
  <si>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</si>
  <si>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</si>
  <si>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</si>
  <si>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</si>
  <si>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</si>
  <si>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</si>
  <si>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</si>
  <si>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</si>
  <si>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</si>
  <si>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</si>
  <si>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</si>
  <si>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</si>
  <si>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</si>
  <si>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</si>
  <si>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</si>
  <si>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</si>
  <si>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</si>
  <si>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</si>
  <si>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</si>
  <si>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</si>
  <si>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</si>
  <si>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</si>
  <si>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</si>
  <si>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</si>
  <si>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</si>
  <si>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</si>
  <si>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</si>
  <si>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</si>
  <si>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</si>
  <si>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</si>
  <si>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</si>
  <si>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</si>
  <si>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</si>
  <si>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</si>
  <si>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</si>
  <si>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</si>
  <si>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</si>
  <si>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</si>
  <si>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</si>
  <si>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</si>
  <si>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</si>
  <si>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</si>
  <si>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</si>
  <si>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</si>
  <si>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</si>
  <si>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</si>
  <si>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</si>
  <si>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</si>
  <si>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</si>
  <si>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</si>
  <si>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</si>
  <si>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</si>
  <si>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</si>
  <si>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</si>
  <si>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</si>
  <si>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</si>
  <si>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</si>
  <si>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</si>
  <si>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</si>
  <si>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</si>
  <si>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</si>
  <si>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</si>
  <si>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</si>
  <si>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</si>
  <si>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</si>
  <si>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</si>
  <si>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</si>
  <si>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</si>
  <si>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</si>
  <si>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</si>
  <si>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</si>
  <si>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</si>
  <si>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</si>
  <si>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</si>
  <si>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</si>
  <si>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</si>
  <si>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</si>
  <si>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</si>
  <si>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</si>
  <si>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</si>
  <si>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</si>
  <si>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</si>
  <si>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</si>
  <si>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</si>
  <si>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</si>
  <si>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</si>
  <si>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</si>
  <si>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</si>
  <si>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</si>
  <si>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</si>
  <si>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</si>
  <si>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</si>
  <si>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</si>
  <si>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</si>
  <si>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</si>
  <si>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</si>
  <si>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</si>
  <si>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</si>
  <si>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</si>
  <si>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</si>
  <si>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</si>
  <si>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</si>
  <si>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</si>
  <si>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</si>
  <si>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</si>
  <si>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</si>
  <si>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</si>
  <si>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</si>
  <si>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</si>
  <si>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</si>
  <si>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</si>
  <si>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</si>
  <si>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</si>
  <si>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</si>
  <si>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</si>
  <si>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</si>
  <si>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</si>
  <si>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</si>
  <si>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</si>
  <si>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</si>
  <si>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</si>
  <si>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</si>
  <si>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</si>
  <si>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</si>
  <si>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</si>
  <si>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</si>
  <si>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</si>
  <si>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</si>
  <si>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</si>
  <si>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</si>
  <si>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</si>
  <si>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</si>
  <si>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</si>
  <si>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</si>
  <si>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</si>
  <si>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</si>
  <si>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</si>
  <si>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</si>
  <si>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</si>
  <si>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</si>
  <si>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</si>
  <si>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</si>
  <si>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</si>
  <si>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</si>
  <si>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</si>
  <si>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</si>
  <si>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</si>
  <si>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</si>
  <si>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</si>
  <si>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</si>
  <si>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</si>
  <si>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</si>
  <si>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</si>
  <si>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</si>
  <si>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</si>
  <si>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</si>
  <si>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</si>
  <si>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</si>
  <si>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</si>
  <si>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</si>
  <si>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</si>
  <si>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</si>
  <si>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</si>
  <si>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</si>
  <si>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</si>
  <si>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</si>
  <si>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</si>
  <si>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</si>
  <si>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</si>
  <si>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</si>
  <si>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</si>
  <si>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</si>
  <si>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</si>
  <si>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</si>
  <si>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</si>
  <si>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</si>
  <si>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</si>
  <si>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</si>
  <si>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</si>
  <si>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</si>
  <si>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</si>
  <si>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</si>
  <si>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</si>
  <si>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</si>
  <si>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</si>
  <si>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</si>
  <si>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</si>
  <si>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</si>
  <si>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</si>
  <si>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</si>
  <si>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</si>
  <si>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</si>
  <si>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</si>
  <si>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</si>
  <si>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</si>
  <si>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</si>
  <si>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</si>
  <si>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</si>
  <si>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</si>
  <si>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</si>
  <si>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</si>
  <si>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</si>
  <si>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</si>
  <si>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</si>
  <si>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</si>
  <si>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</si>
  <si>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</si>
  <si>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</si>
  <si>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</si>
  <si>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</si>
  <si>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</si>
  <si>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</si>
  <si>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</si>
  <si>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</si>
  <si>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</si>
  <si>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</si>
  <si>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</si>
  <si>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</si>
  <si>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</si>
  <si>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</si>
  <si>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</si>
  <si>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</si>
  <si>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</si>
  <si>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</si>
  <si>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</si>
  <si>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</si>
  <si>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</si>
  <si>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</si>
  <si>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</si>
  <si>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</si>
  <si>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</si>
  <si>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</si>
  <si>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</si>
  <si>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</si>
  <si>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</si>
  <si>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</si>
  <si>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</si>
  <si>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</si>
  <si>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</si>
  <si>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</si>
  <si>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</si>
  <si>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</si>
  <si>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</si>
  <si>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</si>
  <si>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</si>
  <si>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</si>
  <si>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</si>
  <si>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</si>
  <si>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</si>
  <si>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</si>
  <si>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</si>
  <si>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</si>
  <si>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</si>
  <si>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</si>
  <si>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</si>
  <si>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</si>
  <si>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</si>
  <si>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</si>
  <si>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</si>
  <si>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</si>
  <si>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</si>
  <si>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</si>
  <si>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</si>
  <si>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</si>
  <si>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</si>
  <si>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</si>
  <si>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</si>
  <si>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</si>
  <si>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</si>
  <si>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</si>
  <si>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</si>
  <si>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</si>
  <si>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</si>
  <si>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</si>
  <si>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</si>
  <si>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</si>
  <si>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</si>
  <si>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</si>
  <si>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</si>
  <si>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</si>
  <si>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</si>
  <si>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</si>
  <si>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</si>
  <si>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</si>
  <si>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</si>
  <si>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</si>
  <si>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</si>
  <si>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</si>
  <si>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</si>
  <si>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</si>
  <si>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</si>
  <si>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</si>
  <si>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</si>
  <si>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</si>
  <si>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</si>
  <si>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</si>
  <si>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</si>
  <si>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</si>
  <si>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</si>
  <si>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</si>
  <si>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</si>
  <si>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</si>
  <si>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</si>
  <si>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</si>
  <si>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</si>
  <si>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</si>
  <si>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</si>
  <si>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</si>
  <si>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</si>
  <si>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</si>
  <si>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</si>
  <si>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</si>
  <si>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</si>
  <si>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</si>
  <si>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</si>
  <si>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</si>
  <si>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</si>
  <si>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</si>
  <si>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</si>
  <si>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</si>
  <si>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</si>
  <si>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</si>
  <si>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</si>
  <si>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</si>
  <si>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</si>
  <si>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</si>
  <si>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</si>
  <si>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</si>
  <si>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</si>
  <si>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</si>
  <si>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</si>
  <si>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</si>
  <si>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</si>
  <si>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</si>
  <si>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</si>
  <si>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</si>
  <si>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</si>
  <si>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</si>
  <si>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</si>
  <si>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</si>
  <si>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</si>
  <si>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</si>
  <si>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</si>
  <si>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</si>
  <si>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</si>
  <si>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</si>
  <si>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</si>
  <si>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</si>
  <si>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</si>
  <si>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</si>
  <si>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</si>
  <si>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</si>
  <si>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</si>
  <si>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</si>
  <si>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</si>
  <si>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</si>
  <si>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</si>
  <si>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</si>
  <si>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</si>
  <si>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</si>
  <si>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</si>
  <si>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</si>
  <si>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</si>
  <si>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</si>
  <si>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</si>
  <si>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</si>
  <si>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</si>
  <si>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</si>
  <si>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</si>
  <si>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</si>
  <si>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</si>
  <si>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</si>
  <si>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</si>
  <si>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</si>
  <si>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</si>
  <si>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</si>
  <si>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</si>
  <si>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</si>
  <si>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</si>
  <si>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</si>
  <si>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</si>
  <si>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</si>
  <si>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</si>
  <si>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</si>
  <si>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</si>
  <si>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</si>
  <si>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</si>
  <si>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</si>
  <si>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</si>
  <si>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</si>
  <si>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</si>
  <si>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</si>
  <si>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</si>
  <si>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</si>
  <si>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</si>
  <si>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</si>
  <si>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</si>
  <si>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</si>
  <si>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</si>
  <si>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</si>
  <si>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</si>
  <si>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</si>
  <si>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</si>
  <si>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</si>
  <si>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</si>
  <si>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</si>
  <si>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</si>
  <si>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</si>
  <si>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</si>
  <si>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</si>
  <si>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</si>
  <si>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</si>
  <si>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</si>
  <si>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</si>
  <si>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</si>
  <si>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</si>
  <si>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</si>
  <si>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</si>
  <si>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</si>
  <si>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</si>
  <si>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</si>
  <si>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</si>
  <si>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</si>
  <si>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</si>
  <si>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</si>
  <si>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</si>
  <si>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</si>
  <si>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</si>
  <si>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</si>
  <si>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</si>
  <si>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</si>
  <si>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</si>
  <si>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</si>
  <si>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</si>
  <si>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</si>
  <si>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</si>
  <si>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</si>
  <si>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</si>
  <si>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</si>
  <si>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</si>
  <si>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</si>
  <si>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</si>
  <si>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</si>
  <si>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</si>
  <si>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</si>
  <si>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</si>
  <si>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</si>
  <si>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</si>
  <si>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</si>
  <si>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</si>
  <si>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</si>
  <si>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</si>
  <si>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</si>
  <si>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</si>
  <si>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</si>
  <si>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</si>
  <si>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</si>
  <si>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</si>
  <si>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</si>
  <si>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</si>
  <si>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</si>
  <si>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</si>
  <si>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</si>
  <si>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</si>
  <si>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</si>
  <si>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</si>
  <si>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</si>
  <si>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</si>
  <si>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</si>
  <si>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</si>
  <si>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</si>
  <si>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</si>
  <si>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</si>
  <si>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</si>
  <si>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</si>
  <si>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</si>
  <si>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</si>
  <si>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</si>
  <si>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</si>
  <si>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</si>
  <si>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</si>
  <si>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</si>
  <si>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</si>
  <si>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</si>
  <si>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</si>
  <si>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</si>
  <si>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</si>
  <si>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</si>
  <si>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</si>
  <si>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</si>
  <si>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</si>
  <si>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</si>
  <si>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</si>
  <si>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</si>
  <si>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</si>
  <si>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</si>
  <si>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</si>
  <si>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</si>
  <si>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</si>
  <si>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</si>
  <si>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</si>
  <si>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</si>
  <si>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</si>
  <si>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</si>
  <si>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</si>
  <si>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</si>
  <si>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</si>
  <si>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</si>
  <si>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</si>
  <si>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</si>
  <si>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</si>
  <si>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</si>
  <si>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</si>
  <si>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</si>
  <si>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</si>
  <si>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</si>
  <si>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</si>
  <si>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</si>
  <si>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</si>
  <si>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</si>
  <si>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</si>
  <si>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</si>
  <si>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</si>
  <si>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</si>
  <si>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</si>
  <si>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</si>
  <si>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</si>
  <si>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</si>
  <si>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</si>
  <si>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</si>
  <si>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</si>
  <si>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</si>
  <si>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</si>
  <si>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</si>
  <si>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</si>
  <si>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</si>
  <si>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</si>
  <si>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</si>
  <si>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</si>
  <si>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</si>
  <si>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</si>
  <si>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</si>
  <si>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</si>
  <si>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</si>
  <si>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</si>
  <si>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</si>
  <si>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</si>
  <si>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</si>
  <si>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</si>
  <si>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</si>
  <si>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</si>
  <si>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</si>
  <si>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</si>
  <si>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</si>
  <si>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</si>
  <si>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</si>
  <si>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</si>
  <si>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</si>
  <si>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</si>
  <si>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</si>
  <si>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</si>
  <si>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</si>
  <si>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</si>
  <si>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</si>
  <si>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</si>
  <si>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</si>
  <si>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</si>
  <si>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</si>
  <si>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</si>
  <si>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</si>
  <si>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</si>
  <si>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</si>
  <si>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</si>
  <si>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</si>
  <si>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</si>
  <si>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</si>
  <si>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</si>
  <si>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</si>
  <si>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</si>
  <si>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</si>
  <si>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</si>
  <si>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</si>
  <si>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</si>
  <si>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</si>
  <si>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</si>
  <si>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</si>
  <si>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</si>
  <si>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</si>
  <si>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</si>
  <si>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</si>
  <si>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</si>
  <si>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</si>
  <si>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</si>
  <si>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</si>
  <si>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</si>
  <si>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</si>
  <si>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</si>
  <si>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</si>
  <si>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</si>
  <si>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</si>
  <si>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</si>
  <si>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</si>
  <si>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</si>
  <si>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</si>
  <si>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</si>
  <si>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</si>
  <si>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</si>
  <si>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</si>
  <si>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</si>
  <si>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</si>
  <si>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</si>
  <si>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</si>
  <si>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</si>
  <si>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</si>
  <si>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</si>
  <si>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</si>
  <si>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</si>
  <si>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</si>
  <si>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</si>
  <si>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</si>
  <si>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</si>
  <si>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</si>
  <si>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</si>
  <si>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</si>
  <si>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</si>
  <si>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</si>
  <si>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</si>
  <si>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</si>
  <si>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</si>
  <si>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</si>
  <si>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</si>
  <si>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</si>
  <si>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</si>
  <si>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</si>
  <si>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</si>
  <si>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</si>
  <si>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</si>
  <si>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</si>
  <si>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</si>
  <si>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</si>
  <si>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</si>
  <si>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</si>
  <si>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</si>
  <si>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</si>
  <si>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</si>
  <si>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</si>
  <si>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</si>
  <si>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</si>
  <si>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</si>
  <si>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</si>
  <si>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</si>
  <si>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</si>
  <si>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</si>
  <si>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</si>
  <si>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</si>
  <si>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</si>
  <si>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</si>
  <si>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</si>
  <si>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</si>
  <si>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</si>
  <si>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</si>
  <si>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</si>
  <si>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</si>
  <si>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</si>
  <si>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</si>
  <si>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</si>
  <si>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</si>
  <si>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</si>
  <si>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</si>
  <si>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</si>
  <si>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</si>
  <si>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</si>
  <si>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</si>
  <si>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</si>
  <si>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</si>
  <si>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</si>
  <si>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</si>
  <si>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</si>
  <si>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</si>
  <si>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</si>
  <si>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</si>
  <si>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</si>
  <si>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</si>
  <si>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</si>
  <si>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</si>
  <si>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</si>
  <si>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</si>
  <si>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</si>
  <si>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</si>
  <si>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</si>
  <si>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</si>
  <si>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</si>
  <si>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</si>
  <si>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</si>
  <si>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</si>
  <si>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</si>
  <si>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</si>
  <si>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</si>
  <si>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</si>
  <si>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</si>
  <si>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</si>
  <si>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</si>
  <si>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</si>
  <si>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</si>
  <si>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</si>
  <si>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</si>
  <si>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</si>
  <si>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</si>
  <si>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</si>
  <si>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</si>
  <si>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</si>
  <si>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</si>
  <si>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</si>
  <si>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</si>
  <si>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</si>
  <si>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</si>
  <si>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</si>
  <si>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</si>
  <si>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</si>
  <si>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</si>
  <si>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</si>
  <si>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</si>
  <si>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</si>
  <si>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</si>
  <si>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</si>
  <si>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</si>
  <si>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</si>
  <si>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</si>
  <si>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</si>
  <si>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</si>
  <si>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</si>
  <si>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</si>
  <si>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</si>
  <si>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</si>
  <si>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</si>
  <si>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</si>
  <si>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</si>
  <si>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</si>
  <si>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</si>
  <si>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</si>
  <si>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</si>
  <si>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</si>
  <si>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</si>
  <si>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</si>
  <si>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</si>
  <si>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</si>
  <si>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</si>
  <si>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</si>
  <si>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</si>
  <si>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</si>
  <si>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</si>
  <si>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</si>
  <si>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</si>
  <si>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</si>
  <si>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</si>
  <si>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</si>
  <si>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</si>
  <si>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</si>
  <si>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</si>
  <si>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</si>
  <si>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</si>
  <si>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</si>
  <si>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</si>
  <si>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</si>
  <si>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</si>
  <si>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</si>
  <si>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</si>
  <si>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</si>
  <si>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</si>
  <si>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</si>
  <si>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</si>
  <si>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</si>
  <si>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</si>
  <si>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</si>
  <si>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</si>
  <si>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</si>
  <si>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</si>
  <si>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</si>
  <si>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</si>
  <si>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</si>
  <si>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</si>
  <si>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</si>
  <si>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</si>
  <si>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</si>
  <si>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</si>
  <si>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</si>
  <si>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</si>
  <si>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</si>
  <si>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</si>
  <si>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</si>
  <si>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</si>
  <si>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</si>
  <si>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</si>
  <si>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</si>
  <si>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</si>
  <si>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</si>
  <si>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</si>
  <si>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</si>
  <si>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</si>
  <si>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</si>
  <si>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</si>
  <si>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</si>
  <si>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</si>
  <si>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</si>
  <si>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</si>
  <si>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</si>
  <si>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</si>
  <si>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</si>
  <si>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</si>
  <si>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</si>
  <si>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</si>
  <si>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</si>
  <si>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</si>
  <si>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</si>
  <si>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</si>
  <si>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</si>
  <si>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</si>
  <si>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</si>
  <si>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</si>
  <si>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</si>
  <si>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</si>
  <si>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</si>
  <si>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</si>
  <si>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</si>
  <si>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</si>
  <si>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</si>
  <si>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</si>
  <si>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</si>
  <si>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</si>
  <si>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</si>
  <si>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</si>
  <si>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</si>
  <si>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</si>
  <si>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</si>
  <si>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</si>
  <si>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</si>
  <si>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</si>
  <si>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</si>
  <si>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</si>
  <si>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</si>
  <si>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</si>
  <si>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</si>
  <si>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</si>
  <si>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</si>
  <si>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</si>
  <si>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</si>
  <si>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</si>
  <si>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</si>
  <si>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</si>
  <si>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</si>
  <si>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</si>
  <si>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</si>
  <si>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</si>
  <si>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</si>
  <si>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</si>
  <si>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</si>
  <si>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</si>
  <si>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</si>
  <si>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</si>
  <si>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</si>
  <si>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</si>
  <si>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</si>
  <si>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</si>
  <si>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</si>
  <si>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</si>
  <si>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</si>
  <si>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</si>
  <si>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</si>
  <si>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</si>
  <si>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</si>
  <si>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</si>
  <si>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</si>
  <si>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</si>
  <si>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</si>
  <si>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</si>
  <si>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</si>
  <si>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</si>
  <si>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</si>
  <si>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</si>
  <si>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</si>
  <si>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</si>
  <si>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</si>
  <si>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</si>
  <si>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</si>
  <si>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</si>
  <si>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</si>
  <si>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</si>
  <si>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</si>
  <si>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</si>
  <si>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</si>
  <si>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</si>
  <si>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</si>
  <si>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</si>
  <si>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</si>
  <si>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</si>
  <si>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</si>
  <si>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</si>
  <si>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</si>
  <si>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</si>
  <si>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</si>
  <si>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</si>
  <si>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</si>
  <si>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</si>
  <si>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</si>
  <si>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</si>
  <si>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</si>
  <si>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</si>
  <si>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</si>
  <si>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</si>
  <si>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</si>
  <si>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</si>
  <si>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</si>
  <si>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</si>
  <si>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</si>
  <si>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</si>
  <si>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</si>
  <si>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</si>
  <si>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</si>
  <si>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</si>
  <si>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</si>
  <si>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</si>
  <si>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</si>
  <si>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</si>
  <si>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</si>
  <si>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</si>
  <si>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</si>
  <si>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</si>
  <si>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</si>
  <si>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</si>
  <si>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</si>
  <si>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</si>
  <si>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</si>
  <si>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</si>
  <si>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</si>
  <si>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</si>
  <si>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</si>
  <si>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</si>
  <si>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</si>
  <si>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</si>
  <si>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</si>
  <si>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</si>
  <si>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</si>
  <si>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</si>
  <si>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</si>
  <si>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</si>
  <si>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</si>
  <si>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</si>
  <si>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</si>
  <si>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</si>
  <si>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</si>
  <si>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</si>
  <si>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</si>
  <si>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</si>
  <si>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</si>
  <si>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</si>
  <si>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</si>
  <si>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</si>
  <si>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</si>
  <si>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</si>
  <si>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</si>
  <si>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</si>
  <si>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</si>
  <si>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</si>
  <si>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</si>
  <si>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</si>
  <si>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</si>
  <si>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</si>
  <si>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</si>
  <si>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</si>
  <si>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</si>
  <si>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</si>
  <si>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</si>
  <si>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</si>
  <si>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</si>
  <si>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</si>
  <si>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</si>
  <si>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</si>
  <si>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</si>
  <si>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</si>
  <si>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</si>
  <si>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</si>
  <si>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</si>
  <si>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</si>
  <si>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</si>
  <si>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</si>
  <si>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</si>
  <si>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</si>
  <si>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</si>
  <si>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</si>
  <si>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</si>
  <si>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</si>
  <si>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</si>
  <si>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</si>
  <si>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</si>
  <si>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</si>
  <si>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</si>
  <si>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</si>
  <si>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</si>
  <si>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</si>
  <si>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</si>
  <si>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</si>
  <si>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</si>
  <si>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</si>
  <si>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</si>
  <si>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</si>
  <si>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</si>
  <si>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</si>
  <si>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</si>
  <si>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</si>
  <si>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</si>
  <si>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</si>
  <si>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</si>
  <si>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</si>
  <si>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</si>
  <si>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</si>
  <si>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</si>
  <si>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</si>
  <si>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</si>
  <si>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</si>
  <si>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</si>
  <si>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</si>
  <si>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</si>
  <si>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</si>
  <si>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</si>
  <si>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</si>
  <si>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</si>
  <si>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</si>
  <si>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</si>
  <si>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</si>
  <si>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</si>
  <si>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</si>
  <si>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</si>
  <si>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</si>
  <si>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</si>
  <si>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</si>
  <si>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</si>
  <si>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</si>
  <si>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</si>
  <si>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</si>
  <si>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</si>
  <si>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</si>
  <si>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</si>
  <si>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</si>
  <si>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</si>
  <si>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</si>
  <si>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</si>
  <si>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</si>
  <si>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</si>
  <si>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</si>
  <si>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</si>
  <si>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</si>
  <si>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</si>
  <si>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</si>
  <si>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</si>
  <si>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</si>
  <si>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</si>
  <si>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</si>
  <si>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</si>
  <si>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</si>
  <si>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</si>
  <si>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</si>
  <si>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</si>
  <si>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</si>
  <si>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</si>
  <si>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</si>
  <si>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</si>
  <si>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</si>
  <si>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</si>
  <si>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</si>
  <si>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</si>
  <si>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</si>
  <si>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</si>
  <si>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</si>
  <si>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</si>
  <si>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</si>
  <si>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</si>
  <si>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</si>
  <si>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</si>
  <si>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</si>
  <si>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</si>
  <si>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</si>
  <si>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</si>
  <si>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</si>
  <si>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</si>
  <si>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</si>
  <si>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</si>
  <si>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</si>
  <si>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</si>
  <si>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</si>
  <si>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</si>
  <si>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</si>
  <si>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</si>
  <si>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</si>
  <si>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</si>
  <si>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</si>
  <si>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</si>
  <si>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</si>
  <si>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</si>
  <si>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</si>
  <si>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</si>
  <si>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</si>
  <si>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</si>
  <si>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</si>
  <si>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</si>
  <si>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</si>
  <si>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</si>
  <si>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</si>
  <si>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</si>
  <si>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</si>
  <si>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</si>
  <si>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</si>
  <si>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</si>
  <si>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</si>
  <si>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</si>
  <si>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</si>
  <si>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</si>
  <si>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</si>
  <si>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</si>
  <si>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</si>
  <si>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</si>
  <si>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</si>
  <si>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</si>
  <si>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</si>
  <si>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</si>
  <si>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</si>
  <si>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</si>
  <si>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</si>
  <si>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</si>
  <si>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</si>
  <si>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</si>
  <si>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</si>
  <si>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</si>
  <si>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</si>
  <si>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</si>
  <si>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</si>
  <si>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</si>
  <si>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</si>
  <si>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</si>
  <si>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</si>
  <si>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</si>
  <si>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</si>
  <si>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</si>
  <si>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</si>
  <si>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</si>
  <si>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</si>
  <si>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</si>
  <si>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</si>
  <si>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</si>
  <si>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</si>
  <si>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</si>
  <si>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</si>
  <si>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</si>
  <si>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</si>
  <si>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</si>
  <si>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</si>
  <si>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</si>
  <si>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</si>
  <si>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</si>
  <si>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</si>
  <si>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</si>
  <si>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</si>
  <si>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</si>
  <si>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</si>
  <si>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</si>
  <si>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</si>
  <si>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</si>
  <si>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</si>
  <si>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</si>
  <si>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</si>
  <si>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</si>
  <si>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</si>
  <si>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</si>
  <si>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</si>
  <si>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</si>
  <si>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</si>
  <si>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</si>
  <si>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</si>
  <si>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</si>
  <si>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</si>
  <si>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</si>
  <si>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</si>
  <si>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</si>
  <si>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</si>
  <si>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</si>
  <si>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</si>
  <si>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</si>
  <si>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</si>
  <si>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</si>
  <si>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</si>
  <si>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</si>
  <si>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</si>
  <si>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</si>
  <si>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</si>
  <si>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</si>
  <si>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</si>
  <si>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</si>
  <si>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</si>
  <si>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</si>
  <si>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</si>
  <si>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</si>
  <si>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</si>
  <si>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</si>
  <si>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</si>
  <si>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</si>
  <si>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</si>
  <si>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</si>
  <si>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</si>
  <si>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</si>
  <si>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</si>
  <si>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</si>
  <si>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</si>
  <si>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</si>
  <si>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</si>
  <si>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</si>
  <si>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</si>
  <si>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</si>
  <si>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</si>
  <si>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</si>
  <si>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</si>
  <si>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</si>
  <si>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</si>
  <si>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</si>
  <si>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</si>
  <si>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</si>
  <si>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</si>
  <si>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</si>
  <si>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</si>
  <si>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</si>
  <si>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</si>
  <si>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</si>
  <si>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</si>
  <si>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</si>
  <si>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</si>
  <si>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</si>
  <si>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</si>
  <si>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</si>
  <si>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</si>
  <si>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</si>
  <si>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</si>
  <si>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</si>
  <si>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</si>
  <si>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</si>
  <si>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</si>
  <si>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</si>
  <si>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</si>
  <si>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</si>
  <si>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</si>
  <si>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</si>
  <si>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</si>
  <si>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</si>
  <si>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</si>
  <si>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</si>
  <si>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</si>
  <si>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</si>
  <si>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</si>
  <si>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</si>
  <si>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</si>
  <si>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</si>
  <si>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</si>
  <si>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</si>
  <si>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</si>
  <si>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</si>
  <si>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</si>
  <si>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</si>
  <si>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</si>
  <si>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</si>
  <si>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</si>
  <si>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</si>
  <si>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</si>
  <si>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</si>
  <si>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</si>
  <si>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</si>
  <si>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</si>
  <si>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</si>
  <si>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</si>
  <si>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</si>
  <si>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</si>
  <si>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</si>
  <si>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</si>
  <si>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</si>
  <si>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</si>
  <si>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</si>
  <si>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</si>
  <si>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</si>
  <si>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</si>
  <si>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</si>
  <si>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</si>
  <si>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</si>
  <si>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</si>
  <si>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</si>
  <si>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</si>
  <si>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</si>
  <si>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</si>
  <si>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</si>
  <si>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</si>
  <si>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</si>
  <si>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</si>
  <si>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</si>
  <si>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</si>
  <si>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</si>
  <si>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</si>
  <si>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</si>
  <si>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</si>
  <si>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</si>
  <si>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</si>
  <si>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</si>
  <si>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</si>
  <si>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</si>
  <si>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</si>
  <si>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</si>
  <si>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</si>
  <si>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</si>
  <si>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</si>
  <si>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</si>
  <si>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</si>
  <si>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</si>
  <si>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</si>
  <si>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</si>
  <si>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</si>
  <si>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</si>
  <si>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</si>
  <si>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</si>
  <si>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</si>
  <si>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</si>
  <si>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</si>
  <si>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</si>
  <si>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</si>
  <si>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</si>
  <si>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</si>
  <si>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</si>
  <si>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</si>
  <si>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</si>
  <si>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</si>
  <si>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</si>
  <si>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</si>
  <si>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</si>
  <si>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</si>
  <si>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</si>
  <si>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</si>
  <si>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</si>
  <si>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</si>
  <si>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</si>
  <si>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</si>
  <si>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</si>
  <si>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</si>
  <si>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</si>
  <si>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</si>
  <si>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</si>
  <si>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</si>
  <si>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</si>
  <si>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</si>
  <si>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</si>
  <si>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</si>
  <si>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</si>
  <si>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</si>
  <si>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</si>
  <si>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</si>
  <si>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</si>
  <si>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</si>
  <si>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</si>
  <si>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</si>
  <si>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</si>
  <si>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</si>
  <si>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</si>
  <si>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</si>
  <si>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</si>
  <si>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</si>
  <si>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</si>
  <si>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</si>
  <si>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</si>
  <si>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</si>
  <si>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</si>
  <si>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</si>
  <si>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</si>
  <si>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</si>
  <si>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</si>
  <si>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</si>
  <si>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</si>
  <si>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</si>
  <si>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</si>
  <si>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</si>
  <si>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</si>
  <si>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</si>
  <si>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</si>
  <si>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</si>
  <si>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</si>
  <si>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</si>
  <si>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</si>
  <si>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</si>
  <si>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</si>
  <si>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</si>
  <si>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</si>
  <si>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</si>
  <si>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</si>
  <si>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</si>
  <si>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</si>
  <si>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</si>
  <si>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</si>
  <si>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</si>
  <si>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</si>
  <si>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</si>
  <si>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</si>
  <si>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</si>
  <si>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</si>
  <si>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</si>
  <si>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</si>
  <si>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</si>
  <si>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</si>
  <si>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</si>
  <si>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</si>
  <si>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</si>
  <si>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</si>
  <si>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</si>
  <si>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</si>
  <si>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</si>
  <si>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</si>
  <si>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</si>
  <si>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</si>
  <si>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</si>
  <si>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</si>
  <si>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</si>
  <si>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</si>
  <si>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</si>
  <si>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</si>
  <si>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</si>
  <si>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</si>
  <si>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</si>
  <si>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</si>
  <si>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</si>
  <si>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</si>
  <si>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</si>
  <si>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</si>
  <si>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</si>
  <si>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</si>
  <si>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</si>
  <si>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</si>
  <si>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</si>
  <si>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</si>
  <si>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</si>
  <si>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</si>
  <si>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</si>
  <si>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</si>
  <si>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</si>
  <si>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</si>
  <si>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</si>
  <si>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</si>
  <si>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</si>
  <si>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</si>
  <si>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</si>
  <si>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</si>
  <si>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</si>
  <si>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</si>
  <si>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</si>
  <si>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</si>
  <si>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</si>
  <si>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</si>
  <si>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</si>
  <si>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</si>
  <si>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</si>
  <si>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</si>
  <si>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</si>
  <si>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</si>
  <si>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</si>
  <si>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</si>
  <si>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</si>
  <si>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</si>
  <si>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</si>
  <si>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</si>
  <si>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</si>
  <si>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</si>
  <si>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</si>
  <si>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</si>
  <si>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</si>
  <si>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</si>
  <si>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</si>
  <si>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</si>
  <si>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</si>
  <si>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</si>
  <si>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</si>
  <si>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</si>
  <si>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</si>
  <si>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</si>
  <si>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</si>
  <si>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</si>
  <si>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</si>
  <si>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</si>
  <si>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</si>
  <si>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</si>
  <si>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</si>
  <si>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</si>
  <si>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</si>
  <si>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</si>
  <si>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</si>
  <si>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</si>
  <si>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</si>
  <si>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</si>
  <si>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</si>
  <si>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</si>
  <si>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</si>
  <si>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</si>
  <si>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</si>
  <si>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</si>
  <si>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</si>
  <si>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</si>
  <si>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</si>
  <si>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</si>
  <si>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</si>
  <si>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</si>
  <si>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</si>
  <si>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</si>
  <si>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</si>
  <si>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</si>
  <si>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</si>
  <si>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</si>
  <si>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</si>
  <si>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</si>
  <si>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</si>
  <si>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</si>
  <si>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</si>
  <si>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</si>
  <si>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</si>
  <si>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</si>
  <si>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</si>
  <si>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</si>
  <si>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</si>
  <si>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</si>
  <si>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</si>
  <si>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</si>
  <si>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</si>
  <si>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</si>
  <si>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</si>
  <si>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</si>
  <si>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</si>
  <si>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</si>
  <si>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</si>
  <si>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</si>
  <si>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</si>
  <si>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</si>
  <si>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</si>
  <si>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</si>
  <si>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</si>
  <si>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</si>
  <si>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</si>
  <si>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</si>
  <si>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</si>
  <si>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</si>
  <si>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</si>
  <si>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</si>
  <si>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</si>
  <si>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</si>
  <si>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</si>
  <si>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</si>
  <si>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</si>
  <si>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</si>
  <si>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</si>
  <si>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</si>
  <si>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</si>
  <si>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</si>
  <si>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</si>
  <si>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</si>
  <si>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</si>
  <si>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</si>
  <si>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</si>
  <si>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</si>
  <si>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</si>
  <si>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</si>
  <si>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</si>
  <si>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</si>
  <si>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</si>
  <si>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</si>
  <si>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</si>
  <si>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</si>
  <si>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</si>
  <si>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</si>
  <si>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</si>
  <si>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</si>
  <si>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</si>
  <si>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</si>
  <si>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</si>
  <si>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</si>
  <si>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</si>
  <si>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</si>
  <si>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</si>
  <si>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</si>
  <si>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</si>
  <si>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</si>
  <si>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</si>
  <si>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</si>
  <si>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</si>
  <si>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</si>
  <si>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</si>
  <si>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</si>
  <si>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</si>
  <si>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</si>
  <si>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</si>
  <si>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</si>
  <si>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</si>
  <si>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</si>
  <si>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</si>
  <si>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</si>
  <si>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</si>
  <si>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</si>
  <si>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</si>
  <si>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</si>
  <si>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</si>
  <si>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</si>
  <si>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</si>
  <si>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</si>
  <si>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</si>
  <si>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</si>
  <si>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</si>
  <si>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</si>
  <si>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</si>
  <si>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</si>
  <si>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</si>
  <si>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</si>
  <si>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</si>
  <si>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</si>
  <si>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</si>
  <si>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</si>
  <si>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</si>
  <si>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</si>
  <si>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</si>
  <si>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</si>
  <si>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</si>
  <si>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</si>
  <si>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</si>
  <si>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</si>
  <si>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</si>
  <si>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</si>
  <si>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</si>
  <si>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</si>
  <si>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</si>
  <si>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</si>
  <si>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</si>
  <si>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</si>
  <si>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</si>
  <si>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</si>
  <si>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</si>
  <si>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</si>
  <si>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</si>
  <si>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</si>
  <si>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</si>
  <si>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</si>
  <si>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</si>
  <si>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</si>
  <si>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</si>
  <si>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</si>
  <si>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</si>
  <si>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</si>
  <si>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</si>
  <si>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</si>
  <si>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</si>
  <si>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</si>
  <si>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</si>
  <si>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</si>
  <si>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</si>
  <si>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</si>
  <si>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</si>
  <si>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</si>
  <si>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</si>
  <si>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</si>
  <si>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</si>
  <si>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</si>
  <si>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</si>
  <si>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</si>
  <si>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</si>
  <si>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</si>
  <si>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</si>
  <si>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</si>
  <si>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</si>
  <si>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</si>
  <si>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</si>
  <si>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</si>
  <si>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</si>
  <si>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</si>
  <si>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</si>
  <si>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</si>
  <si>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</si>
  <si>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</si>
  <si>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</si>
  <si>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</si>
  <si>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</si>
  <si>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</si>
  <si>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</si>
  <si>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</si>
  <si>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</si>
  <si>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</si>
  <si>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</si>
  <si>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</si>
  <si>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</si>
  <si>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</si>
  <si>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</si>
  <si>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</si>
  <si>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</si>
  <si>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</si>
  <si>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</si>
  <si>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</si>
  <si>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</si>
  <si>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</si>
  <si>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</si>
  <si>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</si>
  <si>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</si>
  <si>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</si>
  <si>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</si>
  <si>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</si>
  <si>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</si>
  <si>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</si>
  <si>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</si>
  <si>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</si>
  <si>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</si>
  <si>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</si>
  <si>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</si>
  <si>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</si>
  <si>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</si>
  <si>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</si>
  <si>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</si>
  <si>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</si>
  <si>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</si>
  <si>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</si>
  <si>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</si>
  <si>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</si>
  <si>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</si>
  <si>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</si>
  <si>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</si>
  <si>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</si>
  <si>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</si>
  <si>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</si>
  <si>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</si>
  <si>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</si>
  <si>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</si>
  <si>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</si>
  <si>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</si>
  <si>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</si>
  <si>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</si>
  <si>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</si>
  <si>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</si>
  <si>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</si>
  <si>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</si>
  <si>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</si>
  <si>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</si>
  <si>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</si>
  <si>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</si>
  <si>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</si>
  <si>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</si>
  <si>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</si>
  <si>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</si>
  <si>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</si>
  <si>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</si>
  <si>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</si>
  <si>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</si>
  <si>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</si>
  <si>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</si>
  <si>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</si>
  <si>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</si>
  <si>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</si>
  <si>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</si>
  <si>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</si>
  <si>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</si>
  <si>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</si>
  <si>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</si>
  <si>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</si>
  <si>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</si>
  <si>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</si>
  <si>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</si>
  <si>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</si>
  <si>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</si>
  <si>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</si>
  <si>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</si>
  <si>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</si>
  <si>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</si>
  <si>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</si>
  <si>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</si>
  <si>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</si>
  <si>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</si>
  <si>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</si>
  <si>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</si>
  <si>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</si>
  <si>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</si>
  <si>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</si>
  <si>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</si>
  <si>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</si>
  <si>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</si>
  <si>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</si>
  <si>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</si>
  <si>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</si>
  <si>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</si>
  <si>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</si>
  <si>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</si>
  <si>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</si>
  <si>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</si>
  <si>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</si>
  <si>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</si>
  <si>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</si>
  <si>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</si>
  <si>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</si>
  <si>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</si>
  <si>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</si>
  <si>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</si>
  <si>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</si>
  <si>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</si>
  <si>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</si>
  <si>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</si>
  <si>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</si>
  <si>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</si>
  <si>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</si>
  <si>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</si>
  <si>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</si>
  <si>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</si>
  <si>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</si>
  <si>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</si>
  <si>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</si>
  <si>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</si>
  <si>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</si>
  <si>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</si>
  <si>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</si>
  <si>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</si>
  <si>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</si>
  <si>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</si>
  <si>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</si>
  <si>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</si>
  <si>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</si>
  <si>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</si>
  <si>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</si>
  <si>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</si>
  <si>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</si>
  <si>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</si>
  <si>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</si>
  <si>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</si>
  <si>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</si>
  <si>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</si>
  <si>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</si>
  <si>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</si>
  <si>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</si>
  <si>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</si>
  <si>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</si>
  <si>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</si>
  <si>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</si>
  <si>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</si>
  <si>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</si>
  <si>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</si>
  <si>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</si>
  <si>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</si>
  <si>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</si>
  <si>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</si>
  <si>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</si>
  <si>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</si>
  <si>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</si>
  <si>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</si>
  <si>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</si>
  <si>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</si>
  <si>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</si>
  <si>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</si>
  <si>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</si>
  <si>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</si>
  <si>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</si>
  <si>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</si>
  <si>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</si>
  <si>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</si>
  <si>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</si>
  <si>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</si>
  <si>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</si>
  <si>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</si>
  <si>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</si>
  <si>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</si>
  <si>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</si>
  <si>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</si>
  <si>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</si>
  <si>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</si>
  <si>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</si>
  <si>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</si>
  <si>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</si>
  <si>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</si>
  <si>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</si>
  <si>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</si>
  <si>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</si>
  <si>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</si>
  <si>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</si>
  <si>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</si>
  <si>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</si>
  <si>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</si>
  <si>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</si>
  <si>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</si>
  <si>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</si>
  <si>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</si>
  <si>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</si>
  <si>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</si>
  <si>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</si>
  <si>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</si>
  <si>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</si>
  <si>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</si>
  <si>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</si>
  <si>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</si>
  <si>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</si>
  <si>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</si>
  <si>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</si>
  <si>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</si>
  <si>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</si>
  <si>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</si>
  <si>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</si>
  <si>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</si>
  <si>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</si>
  <si>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</si>
  <si>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</si>
  <si>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</si>
  <si>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</si>
  <si>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</si>
  <si>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</si>
  <si>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</si>
  <si>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</si>
  <si>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</si>
  <si>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</si>
  <si>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</si>
  <si>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</si>
  <si>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</si>
  <si>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</si>
  <si>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</si>
  <si>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</si>
  <si>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</si>
  <si>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</si>
  <si>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</si>
  <si>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</si>
  <si>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</si>
  <si>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</si>
  <si>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</si>
  <si>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</si>
  <si>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</si>
  <si>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</si>
  <si>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</si>
  <si>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</si>
  <si>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</si>
  <si>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</si>
  <si>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</si>
  <si>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</si>
  <si>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</si>
  <si>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</si>
  <si>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</si>
  <si>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</si>
  <si>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</si>
  <si>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</si>
  <si>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</si>
  <si>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</si>
  <si>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</si>
  <si>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</si>
  <si>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</si>
  <si>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</si>
  <si>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</si>
  <si>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</si>
  <si>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</si>
  <si>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</si>
  <si>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</si>
  <si>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</si>
  <si>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</si>
  <si>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</si>
  <si>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</si>
  <si>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</si>
  <si>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</si>
  <si>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</si>
  <si>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</si>
  <si>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</si>
  <si>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</si>
  <si>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</si>
  <si>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</si>
  <si>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</si>
  <si>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</si>
  <si>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</si>
  <si>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</si>
  <si>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</si>
  <si>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</si>
  <si>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</si>
  <si>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</si>
  <si>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</si>
  <si>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</si>
  <si>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</si>
  <si>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</si>
  <si>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</si>
  <si>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</si>
  <si>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</si>
  <si>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</si>
  <si>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</si>
  <si>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</si>
  <si>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</si>
  <si>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</si>
  <si>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</si>
  <si>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</si>
  <si>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</si>
  <si>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</si>
  <si>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</si>
  <si>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</si>
  <si>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</si>
  <si>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</si>
  <si>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</si>
  <si>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</si>
  <si>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</si>
  <si>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</si>
  <si>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</si>
  <si>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</si>
  <si>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</si>
  <si>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</si>
  <si>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</si>
  <si>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</si>
  <si>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</si>
  <si>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</si>
  <si>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</si>
  <si>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</si>
  <si>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</si>
  <si>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</si>
  <si>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</si>
  <si>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</si>
  <si>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</si>
  <si>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</si>
  <si>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</si>
  <si>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</si>
  <si>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</si>
  <si>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</si>
  <si>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</si>
  <si>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</si>
  <si>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</si>
  <si>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</si>
  <si>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</si>
  <si>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</si>
  <si>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</si>
  <si>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</si>
  <si>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</si>
  <si>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</si>
  <si>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</si>
  <si>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</si>
  <si>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</si>
  <si>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</si>
  <si>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</si>
  <si>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</si>
  <si>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</si>
  <si>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</si>
  <si>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</si>
  <si>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</si>
  <si>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</si>
  <si>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</si>
  <si>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</si>
  <si>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</si>
  <si>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</si>
  <si>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</si>
  <si>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</si>
  <si>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</si>
  <si>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</si>
  <si>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</si>
  <si>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</si>
  <si>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</si>
  <si>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</si>
  <si>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</si>
  <si>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</si>
  <si>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</si>
  <si>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</si>
  <si>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</si>
  <si>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</si>
  <si>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</si>
  <si>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</si>
  <si>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</si>
  <si>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</si>
  <si>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</si>
  <si>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</si>
  <si>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</si>
  <si>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</si>
  <si>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</si>
  <si>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</si>
  <si>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</si>
  <si>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</si>
  <si>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</si>
  <si>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</si>
  <si>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</si>
  <si>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</si>
  <si>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</si>
  <si>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</si>
  <si>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</si>
  <si>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</si>
  <si>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</si>
  <si>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</si>
  <si>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</si>
  <si>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</si>
  <si>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</si>
  <si>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</si>
  <si>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</si>
  <si>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</si>
  <si>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</si>
  <si>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</si>
  <si>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</si>
  <si>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</si>
  <si>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</si>
  <si>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</si>
  <si>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</si>
  <si>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</si>
  <si>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</si>
  <si>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</si>
  <si>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</si>
  <si>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</si>
  <si>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</si>
  <si>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</si>
  <si>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</si>
  <si>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</si>
  <si>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</si>
  <si>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</si>
  <si>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</si>
  <si>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</si>
  <si>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</si>
  <si>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</si>
  <si>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</si>
  <si>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</si>
  <si>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</si>
  <si>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</si>
  <si>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</si>
  <si>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</si>
  <si>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</si>
  <si>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</si>
  <si>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</si>
  <si>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</si>
  <si>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</si>
  <si>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</si>
  <si>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</si>
  <si>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</si>
  <si>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</si>
  <si>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</si>
  <si>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</si>
  <si>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</si>
  <si>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</si>
  <si>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</si>
  <si>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</si>
  <si>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</si>
  <si>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</si>
  <si>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</si>
  <si>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</si>
  <si>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</si>
  <si>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</si>
  <si>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</si>
  <si>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</si>
  <si>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</si>
  <si>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</si>
  <si>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</si>
  <si>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</si>
  <si>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</si>
  <si>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</si>
  <si>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</si>
  <si>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</si>
  <si>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</si>
  <si>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</si>
  <si>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</si>
  <si>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</si>
  <si>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</si>
  <si>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</si>
  <si>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</si>
  <si>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</si>
  <si>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</si>
  <si>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</si>
  <si>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</si>
  <si>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</si>
  <si>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</si>
  <si>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</si>
  <si>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</si>
  <si>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</si>
  <si>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</si>
  <si>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</si>
  <si>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</si>
  <si>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</si>
  <si>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</si>
  <si>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</si>
  <si>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</si>
  <si>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</si>
  <si>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</si>
  <si>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</si>
  <si>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</si>
  <si>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</si>
  <si>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</si>
  <si>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</si>
  <si>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</si>
  <si>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</si>
  <si>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</si>
  <si>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</si>
  <si>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</si>
  <si>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</si>
  <si>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</si>
  <si>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</si>
  <si>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</si>
  <si>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</si>
  <si>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</si>
  <si>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</si>
  <si>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</si>
  <si>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</si>
  <si>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</si>
  <si>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</si>
  <si>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</si>
  <si>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</si>
  <si>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</si>
  <si>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</si>
  <si>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</si>
  <si>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</si>
  <si>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</si>
  <si>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</si>
  <si>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</si>
  <si>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</si>
  <si>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</si>
  <si>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</si>
  <si>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</si>
  <si>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</si>
  <si>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</si>
  <si>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</si>
  <si>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</si>
  <si>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</si>
  <si>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</si>
  <si>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</si>
  <si>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</si>
  <si>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</si>
  <si>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</si>
  <si>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</si>
  <si>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</si>
  <si>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</si>
  <si>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</si>
  <si>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</si>
  <si>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</si>
  <si>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</si>
  <si>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</si>
  <si>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</si>
  <si>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</si>
  <si>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</si>
  <si>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</si>
  <si>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</si>
  <si>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</si>
  <si>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</si>
  <si>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</si>
  <si>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</si>
  <si>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</si>
  <si>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</si>
  <si>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</si>
  <si>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</si>
  <si>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</si>
  <si>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</si>
  <si>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</si>
  <si>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</si>
  <si>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</si>
  <si>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</si>
  <si>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</si>
  <si>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</si>
  <si>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</si>
  <si>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</si>
  <si>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</si>
  <si>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</si>
  <si>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</si>
  <si>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</si>
  <si>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</si>
  <si>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</si>
  <si>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</si>
  <si>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</si>
  <si>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</si>
  <si>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</si>
  <si>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</si>
  <si>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</si>
  <si>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</si>
  <si>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</si>
  <si>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</si>
  <si>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</si>
  <si>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</si>
  <si>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</si>
  <si>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</si>
  <si>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</si>
  <si>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</si>
  <si>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</si>
  <si>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</si>
  <si>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</si>
  <si>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</si>
  <si>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</si>
  <si>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</si>
  <si>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</si>
  <si>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</si>
  <si>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</si>
  <si>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</si>
  <si>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</si>
  <si>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</si>
  <si>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</si>
  <si>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</si>
  <si>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</si>
  <si>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</si>
  <si>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</si>
  <si>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</si>
  <si>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</si>
  <si>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</si>
  <si>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</si>
  <si>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</si>
  <si>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</si>
  <si>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</si>
  <si>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</si>
  <si>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</si>
  <si>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</si>
  <si>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</si>
  <si>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</si>
  <si>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</si>
  <si>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</si>
  <si>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</si>
  <si>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</si>
  <si>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</si>
  <si>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</si>
  <si>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</si>
  <si>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</si>
  <si>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</si>
  <si>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</si>
  <si>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</si>
  <si>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</si>
  <si>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</si>
  <si>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</si>
  <si>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</si>
  <si>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</si>
  <si>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</si>
  <si>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</si>
  <si>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</si>
  <si>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</si>
  <si>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</si>
  <si>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</si>
  <si>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</si>
  <si>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</si>
  <si>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</si>
  <si>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</si>
  <si>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</si>
  <si>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</si>
  <si>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</si>
  <si>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</si>
  <si>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</si>
  <si>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</si>
  <si>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</si>
  <si>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</si>
  <si>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</si>
  <si>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</si>
  <si>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</si>
  <si>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</si>
  <si>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</si>
  <si>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</si>
  <si>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</si>
  <si>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</si>
  <si>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</si>
  <si>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</si>
  <si>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</si>
  <si>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</si>
  <si>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</si>
  <si>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</si>
  <si>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</si>
  <si>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</si>
  <si>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</si>
  <si>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</si>
  <si>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</si>
  <si>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</si>
  <si>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</si>
  <si>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</si>
  <si>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</si>
  <si>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</si>
  <si>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</si>
  <si>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</si>
  <si>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</si>
  <si>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</si>
  <si>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</si>
  <si>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</si>
  <si>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</si>
  <si>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</si>
  <si>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</si>
  <si>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</si>
  <si>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</si>
  <si>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</si>
  <si>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</si>
  <si>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</si>
  <si>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</si>
  <si>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</si>
  <si>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</si>
  <si>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</si>
  <si>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</si>
  <si>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</si>
  <si>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</si>
  <si>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</si>
  <si>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</si>
  <si>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</si>
  <si>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</si>
  <si>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</si>
  <si>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</si>
  <si>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</si>
  <si>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</si>
  <si>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</si>
  <si>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</si>
  <si>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</si>
  <si>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</si>
  <si>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</si>
  <si>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</si>
  <si>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</si>
  <si>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</si>
  <si>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</si>
  <si>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</si>
  <si>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</si>
  <si>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</si>
  <si>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</si>
  <si>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</si>
  <si>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</si>
  <si>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</si>
  <si>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</si>
  <si>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</si>
  <si>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</si>
  <si>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</si>
  <si>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</si>
  <si>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</si>
  <si>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</si>
  <si>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</si>
  <si>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</si>
  <si>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</si>
  <si>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</si>
  <si>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</si>
  <si>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</si>
  <si>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</si>
  <si>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</si>
  <si>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</si>
  <si>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</si>
  <si>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</si>
  <si>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</si>
  <si>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</si>
  <si>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</si>
  <si>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</si>
  <si>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</si>
  <si>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</si>
  <si>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</si>
  <si>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</si>
  <si>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</si>
  <si>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</si>
  <si>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</si>
  <si>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</si>
  <si>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</si>
  <si>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</si>
  <si>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</si>
  <si>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</si>
  <si>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</si>
  <si>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</si>
  <si>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</si>
  <si>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</si>
  <si>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</si>
  <si>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</si>
  <si>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</si>
  <si>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</si>
  <si>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</si>
  <si>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</si>
  <si>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</si>
  <si>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</si>
  <si>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</si>
  <si>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</si>
  <si>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</si>
  <si>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</si>
  <si>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</si>
  <si>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</si>
  <si>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</si>
  <si>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</si>
  <si>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</si>
  <si>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</si>
  <si>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</si>
  <si>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</si>
  <si>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</si>
  <si>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</si>
  <si>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</si>
  <si>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</si>
  <si>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</si>
  <si>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</si>
  <si>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</si>
  <si>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</si>
  <si>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</si>
  <si>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</si>
  <si>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</si>
  <si>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</si>
  <si>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</si>
  <si>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</si>
  <si>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</si>
  <si>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</si>
  <si>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</si>
  <si>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</si>
  <si>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</si>
  <si>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</si>
  <si>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</si>
  <si>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</si>
  <si>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</si>
  <si>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</si>
  <si>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</si>
  <si>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</si>
  <si>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</si>
  <si>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</si>
  <si>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</si>
  <si>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</si>
  <si>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</si>
  <si>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</si>
  <si>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</si>
  <si>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</si>
  <si>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</si>
  <si>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</si>
  <si>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</si>
  <si>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</si>
  <si>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</si>
  <si>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</si>
  <si>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</si>
  <si>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</si>
  <si>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</si>
  <si>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</si>
  <si>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</si>
  <si>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</si>
  <si>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</si>
  <si>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</si>
  <si>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</si>
  <si>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</si>
  <si>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</si>
  <si>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</si>
  <si>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</si>
  <si>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</si>
  <si>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</si>
  <si>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</si>
  <si>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</si>
  <si>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</si>
  <si>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</si>
  <si>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</si>
  <si>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</si>
  <si>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</si>
  <si>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</si>
  <si>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</si>
  <si>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</si>
  <si>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</si>
  <si>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</si>
  <si>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</si>
  <si>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</si>
  <si>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</si>
  <si>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</si>
  <si>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</si>
  <si>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</si>
  <si>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</si>
  <si>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</si>
  <si>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</si>
  <si>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</si>
  <si>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</si>
  <si>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</si>
  <si>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</si>
  <si>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</si>
  <si>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</si>
  <si>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</si>
  <si>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</si>
  <si>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</si>
  <si>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</si>
  <si>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</si>
  <si>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</si>
  <si>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</si>
  <si>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</si>
  <si>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</si>
  <si>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</si>
  <si>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</si>
  <si>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</si>
  <si>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</si>
  <si>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</si>
  <si>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</si>
  <si>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</si>
  <si>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</si>
  <si>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</si>
  <si>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</si>
  <si>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</si>
  <si>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</si>
  <si>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</si>
  <si>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</si>
  <si>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</si>
  <si>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</si>
  <si>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</si>
  <si>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</si>
  <si>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</si>
  <si>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</si>
  <si>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</si>
  <si>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</si>
  <si>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</si>
  <si>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</si>
  <si>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</si>
  <si>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</si>
  <si>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</si>
  <si>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</si>
  <si>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</si>
  <si>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</si>
  <si>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</si>
  <si>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</si>
  <si>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</si>
  <si>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</si>
  <si>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</si>
  <si>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</si>
  <si>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</si>
  <si>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</si>
  <si>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</si>
  <si>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</si>
  <si>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</si>
  <si>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</si>
  <si>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</si>
  <si>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</si>
  <si>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</si>
  <si>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</si>
  <si>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</si>
  <si>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</si>
  <si>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</si>
  <si>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</si>
  <si>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</si>
  <si>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</si>
  <si>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</si>
  <si>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</si>
  <si>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</si>
  <si>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</si>
  <si>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</si>
  <si>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</si>
  <si>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</si>
  <si>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</si>
  <si>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</si>
  <si>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</si>
  <si>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</si>
  <si>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</si>
  <si>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</si>
  <si>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</si>
  <si>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</si>
  <si>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</si>
  <si>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</si>
  <si>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</si>
  <si>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</si>
  <si>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</si>
  <si>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</si>
  <si>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</si>
  <si>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</si>
  <si>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</si>
  <si>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</si>
  <si>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</si>
  <si>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</si>
  <si>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</si>
  <si>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</si>
  <si>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</si>
  <si>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</si>
  <si>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</si>
  <si>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</si>
  <si>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</si>
  <si>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</si>
  <si>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</si>
  <si>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</si>
  <si>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</si>
  <si>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</si>
  <si>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</si>
  <si>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</si>
  <si>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</si>
  <si>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</si>
  <si>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</si>
  <si>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</si>
  <si>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</si>
  <si>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</si>
  <si>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</si>
  <si>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</si>
  <si>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</si>
  <si>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</si>
  <si>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</si>
  <si>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</si>
  <si>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</si>
  <si>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</si>
  <si>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</si>
  <si>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</si>
  <si>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</si>
  <si>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</si>
  <si>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</si>
  <si>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</si>
  <si>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</si>
  <si>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</si>
  <si>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</si>
  <si>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</si>
  <si>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</si>
  <si>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</si>
  <si>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</si>
  <si>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</si>
  <si>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</si>
  <si>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</si>
  <si>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</si>
  <si>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</si>
  <si>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</si>
  <si>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</si>
  <si>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</si>
  <si>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</si>
  <si>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</si>
  <si>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</si>
  <si>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</si>
  <si>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</si>
  <si>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</si>
  <si>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</si>
  <si>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</si>
  <si>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</si>
  <si>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</si>
  <si>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</si>
  <si>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</si>
  <si>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</si>
  <si>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</si>
  <si>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</si>
  <si>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</si>
  <si>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</si>
  <si>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</si>
  <si>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</si>
  <si>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</si>
  <si>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</si>
  <si>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</si>
  <si>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</si>
  <si>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</si>
  <si>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</si>
  <si>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</si>
  <si>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</si>
  <si>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</si>
  <si>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</si>
  <si>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</si>
  <si>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</si>
  <si>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</si>
  <si>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</si>
  <si>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</si>
  <si>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</si>
  <si>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</si>
  <si>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</si>
  <si>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</si>
  <si>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</si>
  <si>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</si>
  <si>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</si>
  <si>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</si>
  <si>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</si>
  <si>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</si>
  <si>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</si>
  <si>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</si>
  <si>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</si>
  <si>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</si>
  <si>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</si>
  <si>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</si>
  <si>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</si>
  <si>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</si>
  <si>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</si>
  <si>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</si>
  <si>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</si>
  <si>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</si>
  <si>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</si>
  <si>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</si>
  <si>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</si>
  <si>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</si>
  <si>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</si>
  <si>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</si>
  <si>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</si>
  <si>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</si>
  <si>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</si>
  <si>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</si>
  <si>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</si>
  <si>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</si>
  <si>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</si>
  <si>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</si>
  <si>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</si>
  <si>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</si>
  <si>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</si>
  <si>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</si>
  <si>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</si>
  <si>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</si>
  <si>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</si>
  <si>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</si>
  <si>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</si>
  <si>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</si>
  <si>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</si>
  <si>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</si>
  <si>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</si>
  <si>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</si>
  <si>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</si>
  <si>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</si>
  <si>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</si>
  <si>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</si>
  <si>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</si>
  <si>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</si>
  <si>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</si>
  <si>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</si>
  <si>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</si>
  <si>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</si>
  <si>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</si>
  <si>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</si>
  <si>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</si>
  <si>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</si>
  <si>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</si>
  <si>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</si>
  <si>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</si>
  <si>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</si>
  <si>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</si>
  <si>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</si>
  <si>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</si>
  <si>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</si>
  <si>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</si>
  <si>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</si>
  <si>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</si>
  <si>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</si>
  <si>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</si>
  <si>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</si>
  <si>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</si>
  <si>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</si>
  <si>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</si>
  <si>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</si>
  <si>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</si>
  <si>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</si>
  <si>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</si>
  <si>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</si>
  <si>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</si>
  <si>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</si>
  <si>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</si>
  <si>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</si>
  <si>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</si>
  <si>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</si>
  <si>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</si>
  <si>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</si>
  <si>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</si>
  <si>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</si>
  <si>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</si>
  <si>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</si>
  <si>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</si>
  <si>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</si>
  <si>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</si>
  <si>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</si>
  <si>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</si>
  <si>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</si>
  <si>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</si>
  <si>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</si>
  <si>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</si>
  <si>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</si>
  <si>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</si>
  <si>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</si>
  <si>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</si>
  <si>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</si>
  <si>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</si>
  <si>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</si>
  <si>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</si>
  <si>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</si>
  <si>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</si>
  <si>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</si>
  <si>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</si>
  <si>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</si>
  <si>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</si>
  <si>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</si>
  <si>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</si>
  <si>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</si>
  <si>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</si>
  <si>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</si>
  <si>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</si>
  <si>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</si>
  <si>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</si>
  <si>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</si>
  <si>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</si>
  <si>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</si>
  <si>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</si>
  <si>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</si>
  <si>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</si>
  <si>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</si>
  <si>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</si>
  <si>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</si>
  <si>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</si>
  <si>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</si>
  <si>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</si>
  <si>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</si>
  <si>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</si>
  <si>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</si>
  <si>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</si>
  <si>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</si>
  <si>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</si>
  <si>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</si>
  <si>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</si>
  <si>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</si>
  <si>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</si>
  <si>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</si>
  <si>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</si>
  <si>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</si>
  <si>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</si>
  <si>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</si>
  <si>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</si>
  <si>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</si>
  <si>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</si>
  <si>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</si>
  <si>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</si>
  <si>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</si>
  <si>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</si>
  <si>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</si>
  <si>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</si>
  <si>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</si>
  <si>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</si>
  <si>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</si>
  <si>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</si>
  <si>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</si>
  <si>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</si>
  <si>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</si>
  <si>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</si>
  <si>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</si>
  <si>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</si>
  <si>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</si>
  <si>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</si>
  <si>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</si>
  <si>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</si>
  <si>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</si>
  <si>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</si>
  <si>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</si>
  <si>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</si>
  <si>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</si>
  <si>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</si>
  <si>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</si>
  <si>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</si>
  <si>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</si>
  <si>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</si>
  <si>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</si>
  <si>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</si>
  <si>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</si>
  <si>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</si>
  <si>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</si>
  <si>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</si>
  <si>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</si>
  <si>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</si>
  <si>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</si>
  <si>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</si>
  <si>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</si>
  <si>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</si>
  <si>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</si>
  <si>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</si>
  <si>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</si>
  <si>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</si>
  <si>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</si>
  <si>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</si>
  <si>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</si>
  <si>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</si>
  <si>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</si>
  <si>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</si>
  <si>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</si>
  <si>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</si>
  <si>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</si>
  <si>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</si>
  <si>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</si>
  <si>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</si>
  <si>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</si>
  <si>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</si>
  <si>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</si>
  <si>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</si>
  <si>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</si>
  <si>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</si>
  <si>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</si>
  <si>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</si>
  <si>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</si>
  <si>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</si>
  <si>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</si>
  <si>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</si>
  <si>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</si>
  <si>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</si>
  <si>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</si>
  <si>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</si>
  <si>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</si>
  <si>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</si>
  <si>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</si>
  <si>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</si>
  <si>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</si>
  <si>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</si>
  <si>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</si>
  <si>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</si>
  <si>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</si>
  <si>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</si>
  <si>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</si>
  <si>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</si>
  <si>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</si>
  <si>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</si>
  <si>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</si>
  <si>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</si>
  <si>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</si>
  <si>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</si>
  <si>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</si>
  <si>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</si>
  <si>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</si>
  <si>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</si>
  <si>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</si>
  <si>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</si>
  <si>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</si>
  <si>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</si>
  <si>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</si>
  <si>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</si>
  <si>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</si>
  <si>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</si>
  <si>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</si>
  <si>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</si>
  <si>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</si>
  <si>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</si>
  <si>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</si>
  <si>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</si>
  <si>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</si>
  <si>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</si>
  <si>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</si>
  <si>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</si>
  <si>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</si>
  <si>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</si>
  <si>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</si>
  <si>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</si>
  <si>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</si>
  <si>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</si>
  <si>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</si>
  <si>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</si>
  <si>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</si>
  <si>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</si>
  <si>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</si>
  <si>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</si>
  <si>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</si>
  <si>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</si>
  <si>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</si>
  <si>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</si>
  <si>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</si>
  <si>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</si>
  <si>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</si>
  <si>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</si>
  <si>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</si>
  <si>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</si>
  <si>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</si>
  <si>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</si>
  <si>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</si>
  <si>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</si>
  <si>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</si>
  <si>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</si>
  <si>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</si>
  <si>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</si>
  <si>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</si>
  <si>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</si>
  <si>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</si>
  <si>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</si>
  <si>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</si>
  <si>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</si>
  <si>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</si>
  <si>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</si>
  <si>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</si>
  <si>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</si>
  <si>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</si>
  <si>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</si>
  <si>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</si>
  <si>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</si>
  <si>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</si>
  <si>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</si>
  <si>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</si>
  <si>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</si>
  <si>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</si>
  <si>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</si>
  <si>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</si>
  <si>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</si>
  <si>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</si>
  <si>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</si>
  <si>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</si>
  <si>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</si>
  <si>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</si>
  <si>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</si>
  <si>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</si>
  <si>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</si>
  <si>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</si>
  <si>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</si>
  <si>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</si>
  <si>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</si>
  <si>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</si>
  <si>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</si>
  <si>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</si>
  <si>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</si>
  <si>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</si>
  <si>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</si>
  <si>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</si>
  <si>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</si>
  <si>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</si>
  <si>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</si>
  <si>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</si>
  <si>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</si>
  <si>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</si>
  <si>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</si>
  <si>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</si>
  <si>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</si>
  <si>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</si>
  <si>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</si>
  <si>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</si>
  <si>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</si>
  <si>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</si>
  <si>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</si>
  <si>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</si>
  <si>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</si>
  <si>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</si>
  <si>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</si>
  <si>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</si>
  <si>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</si>
  <si>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</si>
  <si>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</si>
  <si>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</si>
  <si>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</si>
  <si>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</si>
  <si>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</si>
  <si>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</si>
  <si>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</si>
  <si>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</si>
  <si>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</si>
  <si>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</si>
  <si>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</si>
  <si>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</si>
  <si>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</si>
  <si>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</si>
  <si>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</si>
  <si>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</si>
  <si>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</si>
  <si>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</si>
  <si>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</si>
  <si>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</si>
  <si>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</si>
  <si>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</si>
  <si>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</si>
  <si>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</si>
  <si>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</si>
  <si>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</si>
  <si>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</si>
  <si>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</si>
  <si>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</si>
  <si>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</si>
  <si>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</si>
  <si>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</si>
  <si>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</si>
  <si>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</si>
  <si>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</si>
  <si>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</si>
  <si>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</si>
  <si>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</si>
  <si>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</si>
  <si>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</si>
  <si>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</si>
  <si>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</si>
  <si>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</si>
  <si>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</si>
  <si>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</si>
  <si>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</si>
  <si>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</si>
  <si>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</si>
  <si>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</si>
  <si>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</si>
  <si>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</si>
  <si>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</si>
  <si>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</si>
  <si>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</si>
  <si>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</si>
  <si>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</si>
  <si>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</si>
  <si>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</si>
  <si>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</si>
  <si>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</si>
  <si>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</si>
  <si>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</si>
  <si>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</si>
  <si>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</si>
  <si>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</si>
  <si>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</si>
  <si>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</si>
  <si>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</si>
  <si>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</si>
  <si>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</si>
  <si>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</si>
  <si>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</si>
  <si>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</si>
  <si>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</si>
  <si>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</si>
  <si>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</si>
  <si>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</si>
  <si>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</si>
  <si>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</si>
  <si>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</si>
  <si>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</si>
  <si>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</si>
  <si>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</si>
  <si>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</si>
  <si>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</si>
  <si>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</si>
  <si>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</si>
  <si>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</si>
  <si>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</si>
  <si>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</si>
  <si>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</si>
  <si>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</si>
  <si>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</si>
  <si>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</si>
  <si>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</si>
  <si>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</si>
  <si>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</si>
  <si>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</si>
  <si>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</si>
  <si>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</si>
  <si>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</si>
  <si>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</si>
  <si>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</si>
  <si>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</si>
  <si>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</si>
  <si>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</si>
  <si>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</si>
  <si>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</si>
  <si>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</si>
  <si>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</si>
  <si>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</si>
  <si>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</si>
  <si>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</si>
  <si>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</si>
  <si>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</si>
  <si>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</si>
  <si>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</si>
  <si>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</si>
  <si>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</si>
  <si>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</si>
  <si>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</si>
  <si>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</si>
  <si>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</si>
  <si>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</si>
  <si>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</si>
  <si>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</si>
  <si>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</si>
  <si>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</si>
  <si>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</si>
  <si>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</si>
  <si>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</si>
  <si>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</si>
  <si>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</si>
  <si>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</si>
  <si>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</si>
  <si>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</si>
  <si>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</si>
  <si>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</si>
  <si>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</si>
  <si>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</si>
  <si>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</si>
  <si>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</si>
  <si>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</si>
  <si>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</si>
  <si>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</si>
  <si>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</si>
  <si>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</si>
  <si>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</si>
  <si>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</si>
  <si>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</si>
  <si>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</si>
  <si>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</si>
  <si>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</si>
  <si>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</si>
  <si>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</si>
  <si>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</si>
  <si>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</si>
  <si>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</si>
  <si>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</si>
  <si>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</si>
  <si>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</si>
  <si>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</si>
  <si>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</si>
  <si>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</si>
  <si>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</si>
  <si>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</si>
  <si>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</si>
  <si>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</si>
  <si>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</si>
  <si>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</si>
  <si>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</si>
  <si>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</si>
  <si>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</si>
  <si>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</si>
  <si>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</si>
  <si>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</si>
  <si>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</si>
  <si>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</si>
  <si>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</si>
  <si>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</si>
  <si>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</si>
  <si>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</si>
  <si>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</si>
  <si>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</si>
  <si>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</si>
  <si>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</si>
  <si>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</si>
  <si>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</si>
  <si>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</si>
  <si>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</si>
  <si>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</si>
  <si>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</si>
  <si>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</si>
  <si>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</si>
  <si>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</si>
  <si>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</si>
  <si>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</si>
  <si>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</si>
  <si>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</si>
  <si>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</si>
  <si>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</si>
  <si>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</si>
  <si>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</si>
  <si>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</si>
  <si>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</si>
  <si>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</si>
  <si>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</si>
  <si>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</si>
  <si>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</si>
  <si>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</si>
  <si>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</si>
  <si>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</si>
  <si>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</si>
  <si>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</si>
  <si>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</si>
  <si>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</si>
  <si>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</si>
  <si>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</si>
  <si>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</si>
  <si>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</si>
  <si>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</si>
  <si>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</si>
  <si>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</si>
  <si>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</si>
  <si>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</si>
  <si>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</si>
  <si>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</si>
  <si>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</si>
  <si>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</si>
  <si>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</si>
  <si>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</si>
  <si>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</si>
  <si>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</si>
  <si>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</si>
  <si>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</si>
  <si>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</si>
  <si>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</si>
  <si>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</si>
  <si>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</si>
  <si>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</si>
  <si>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</si>
  <si>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</si>
  <si>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</si>
  <si>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</si>
  <si>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</si>
  <si>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</si>
  <si>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</si>
  <si>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</si>
  <si>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</si>
  <si>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</si>
  <si>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</si>
  <si>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</si>
  <si>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</si>
  <si>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</si>
  <si>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</si>
  <si>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</si>
  <si>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</si>
  <si>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</si>
  <si>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</si>
  <si>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</si>
  <si>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</si>
  <si>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</si>
  <si>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</si>
  <si>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</si>
  <si>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</si>
  <si>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</si>
  <si>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</si>
  <si>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</si>
  <si>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</si>
  <si>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</si>
  <si>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</si>
  <si>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</si>
  <si>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</si>
  <si>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</si>
  <si>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</si>
  <si>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</si>
  <si>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</si>
  <si>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</si>
  <si>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</si>
  <si>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</si>
  <si>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</si>
  <si>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</si>
  <si>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</si>
  <si>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</si>
  <si>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</si>
  <si>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</si>
  <si>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</si>
  <si>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</si>
  <si>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</si>
  <si>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</si>
  <si>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</si>
  <si>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</si>
  <si>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</si>
  <si>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</si>
  <si>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</si>
  <si>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</si>
  <si>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</si>
  <si>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</si>
  <si>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</si>
  <si>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</si>
  <si>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</si>
  <si>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</si>
  <si>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</si>
  <si>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</si>
  <si>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</si>
  <si>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</si>
  <si>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</si>
  <si>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</si>
  <si>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</si>
  <si>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</si>
  <si>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</si>
  <si>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</si>
  <si>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</si>
  <si>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</si>
  <si>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</si>
  <si>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</si>
  <si>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</si>
  <si>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</si>
  <si>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</si>
  <si>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</si>
  <si>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</si>
  <si>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</si>
  <si>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</si>
  <si>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</si>
  <si>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</si>
  <si>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</si>
  <si>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</si>
  <si>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</si>
  <si>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</si>
  <si>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</si>
  <si>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</si>
  <si>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</si>
  <si>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</si>
  <si>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</si>
  <si>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</si>
  <si>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</si>
  <si>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</si>
  <si>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</si>
  <si>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</si>
  <si>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</si>
  <si>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</si>
  <si>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</si>
  <si>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</si>
  <si>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</si>
  <si>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</si>
  <si>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</si>
  <si>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</si>
  <si>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</si>
  <si>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</si>
  <si>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</si>
  <si>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</si>
  <si>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</si>
  <si>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</si>
  <si>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</si>
  <si>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</si>
  <si>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</si>
  <si>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</si>
  <si>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</si>
  <si>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</si>
  <si>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</si>
  <si>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</si>
  <si>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</si>
  <si>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</si>
  <si>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</si>
  <si>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</si>
  <si>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</si>
  <si>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</si>
  <si>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</si>
  <si>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</si>
  <si>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</si>
  <si>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</si>
  <si>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</si>
  <si>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</si>
  <si>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</si>
  <si>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</si>
  <si>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</si>
  <si>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</si>
  <si>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</si>
  <si>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</si>
  <si>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</si>
  <si>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</si>
  <si>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</si>
  <si>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</si>
  <si>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</si>
  <si>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</si>
  <si>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</si>
  <si>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</si>
  <si>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</si>
  <si>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</si>
  <si>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</si>
  <si>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</si>
  <si>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</si>
  <si>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</si>
  <si>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</si>
  <si>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</si>
  <si>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</si>
  <si>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</si>
  <si>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</si>
  <si>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</si>
  <si>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</si>
  <si>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</si>
  <si>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</si>
  <si>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</si>
  <si>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</si>
  <si>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</si>
  <si>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</si>
  <si>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</si>
  <si>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</si>
  <si>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</si>
  <si>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</si>
  <si>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</si>
  <si>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</si>
  <si>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</si>
  <si>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</si>
  <si>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</si>
  <si>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</si>
  <si>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</si>
  <si>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</si>
  <si>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</si>
  <si>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</si>
  <si>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</si>
  <si>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</si>
  <si>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</si>
  <si>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</si>
  <si>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</si>
  <si>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</si>
  <si>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</si>
  <si>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</si>
  <si>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</si>
  <si>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</si>
  <si>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</si>
  <si>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</si>
  <si>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</si>
  <si>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</si>
  <si>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</si>
  <si>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</si>
  <si>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</si>
  <si>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</si>
  <si>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</si>
  <si>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</si>
  <si>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</si>
  <si>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</si>
  <si>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</si>
  <si>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</si>
  <si>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</si>
  <si>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</si>
  <si>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</si>
  <si>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</si>
  <si>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</si>
  <si>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</si>
  <si>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</si>
  <si>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</si>
  <si>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</si>
  <si>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</si>
  <si>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</si>
  <si>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</si>
  <si>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</si>
  <si>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</si>
  <si>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</si>
  <si>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</si>
  <si>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</si>
  <si>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</si>
  <si>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</si>
  <si>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</si>
  <si>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</si>
  <si>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</si>
  <si>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</si>
  <si>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</si>
  <si>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</si>
  <si>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</si>
  <si>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</si>
  <si>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</si>
  <si>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</si>
  <si>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</si>
  <si>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</si>
  <si>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</si>
  <si>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</si>
  <si>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</si>
  <si>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</si>
  <si>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</si>
  <si>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</si>
  <si>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</si>
  <si>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</si>
  <si>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</si>
  <si>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</si>
  <si>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</si>
  <si>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</si>
  <si>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</si>
  <si>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</si>
  <si>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</si>
  <si>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</si>
  <si>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</si>
  <si>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</si>
  <si>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</si>
  <si>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</si>
  <si>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</si>
  <si>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</si>
  <si>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</si>
  <si>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</si>
  <si>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</si>
  <si>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</si>
  <si>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</si>
  <si>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</si>
  <si>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</si>
  <si>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</si>
  <si>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</si>
  <si>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</si>
  <si>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</si>
  <si>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</si>
  <si>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</si>
  <si>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</si>
  <si>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</si>
  <si>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</si>
  <si>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</si>
  <si>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</si>
  <si>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</si>
  <si>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</si>
  <si>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</si>
  <si>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</si>
  <si>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</si>
  <si>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</si>
  <si>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</si>
  <si>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</si>
  <si>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</si>
  <si>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</si>
  <si>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</si>
  <si>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</si>
  <si>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</si>
  <si>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</si>
  <si>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</si>
  <si>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</si>
  <si>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</si>
  <si>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</si>
  <si>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</si>
  <si>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</si>
  <si>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</si>
  <si>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</si>
  <si>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</si>
  <si>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</si>
  <si>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</si>
  <si>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</si>
  <si>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</si>
  <si>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</si>
  <si>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</si>
  <si>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</si>
  <si>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</si>
  <si>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</si>
  <si>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</si>
  <si>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</si>
  <si>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</si>
  <si>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</si>
  <si>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</si>
  <si>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</si>
  <si>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</si>
  <si>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</si>
  <si>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</si>
  <si>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</si>
  <si>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</si>
  <si>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</si>
  <si>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</si>
  <si>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</si>
  <si>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</si>
  <si>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</si>
  <si>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</si>
  <si>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</si>
  <si>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</si>
  <si>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</si>
  <si>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</si>
  <si>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</si>
  <si>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</si>
  <si>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</si>
  <si>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</si>
  <si>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</si>
  <si>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</si>
  <si>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</si>
  <si>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</si>
  <si>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</si>
  <si>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</si>
  <si>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</si>
  <si>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</si>
  <si>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</si>
  <si>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</si>
  <si>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</si>
  <si>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</si>
  <si>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</si>
  <si>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</si>
  <si>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</si>
  <si>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</si>
  <si>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</si>
  <si>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</si>
  <si>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</si>
  <si>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</si>
  <si>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</si>
  <si>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</si>
  <si>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</si>
  <si>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</si>
  <si>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</si>
  <si>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</si>
  <si>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</si>
  <si>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</si>
  <si>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</si>
  <si>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</si>
  <si>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</si>
  <si>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</si>
  <si>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</si>
  <si>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</si>
  <si>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</si>
  <si>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</si>
  <si>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</si>
  <si>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</si>
  <si>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</si>
  <si>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</si>
  <si>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</si>
  <si>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</si>
  <si>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</si>
  <si>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</si>
  <si>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</si>
  <si>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</si>
  <si>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</si>
  <si>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</si>
  <si>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</si>
  <si>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</si>
  <si>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</si>
  <si>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</si>
  <si>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</si>
  <si>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</si>
  <si>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</si>
  <si>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</si>
  <si>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</si>
  <si>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</si>
  <si>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</si>
  <si>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</si>
  <si>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</si>
  <si>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</si>
  <si>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</si>
  <si>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</si>
  <si>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</si>
  <si>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</si>
  <si>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</si>
  <si>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</si>
  <si>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</si>
  <si>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</si>
  <si>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</si>
  <si>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</si>
  <si>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</si>
  <si>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</si>
  <si>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</si>
  <si>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</si>
  <si>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</si>
  <si>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</si>
  <si>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</si>
  <si>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</si>
  <si>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</si>
  <si>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</si>
  <si>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</si>
  <si>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</si>
  <si>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</si>
  <si>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</si>
  <si>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</si>
  <si>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</si>
  <si>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</si>
  <si>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</si>
  <si>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</si>
  <si>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</si>
  <si>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</si>
  <si>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</si>
  <si>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</si>
  <si>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</si>
  <si>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</si>
  <si>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</si>
  <si>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</si>
  <si>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</si>
  <si>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</si>
  <si>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</si>
  <si>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</si>
  <si>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</si>
  <si>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</si>
  <si>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</si>
  <si>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</si>
  <si>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</si>
  <si>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</si>
  <si>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</si>
  <si>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</si>
  <si>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</si>
  <si>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</si>
  <si>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</si>
  <si>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</si>
  <si>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</si>
  <si>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</si>
  <si>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</si>
  <si>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</si>
  <si>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</si>
  <si>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</si>
  <si>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</si>
  <si>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</si>
  <si>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</si>
  <si>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</si>
  <si>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</si>
  <si>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</si>
  <si>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</si>
  <si>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</si>
  <si>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</si>
  <si>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</si>
  <si>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</si>
  <si>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</si>
  <si>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</si>
  <si>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</si>
  <si>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</si>
  <si>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</si>
  <si>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</si>
  <si>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</si>
  <si>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</si>
  <si>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</si>
  <si>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</si>
  <si>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</si>
  <si>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</si>
  <si>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</si>
  <si>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</si>
  <si>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</si>
  <si>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</si>
  <si>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</si>
  <si>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</si>
  <si>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</si>
  <si>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</si>
  <si>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</si>
  <si>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</si>
  <si>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</si>
  <si>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</si>
  <si>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</si>
  <si>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</si>
  <si>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</si>
  <si>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</si>
  <si>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</si>
  <si>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</si>
  <si>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</si>
  <si>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</si>
  <si>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</si>
  <si>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</si>
  <si>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</si>
  <si>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</si>
  <si>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</si>
  <si>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</si>
  <si>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</si>
  <si>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</si>
  <si>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</si>
  <si>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</si>
  <si>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</si>
  <si>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</si>
  <si>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</si>
  <si>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</si>
  <si>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</si>
  <si>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</si>
  <si>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</si>
  <si>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</si>
  <si>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</si>
  <si>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</si>
  <si>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</si>
  <si>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</si>
  <si>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</si>
  <si>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</si>
  <si>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</si>
  <si>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</si>
  <si>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</si>
  <si>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</si>
  <si>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</si>
  <si>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</si>
  <si>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</si>
  <si>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</si>
  <si>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</si>
  <si>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</si>
  <si>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</si>
  <si>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</si>
  <si>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</si>
  <si>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</si>
  <si>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</si>
  <si>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</si>
  <si>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</si>
  <si>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</si>
  <si>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</si>
  <si>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</si>
  <si>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</si>
  <si>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</si>
  <si>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</si>
  <si>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</si>
  <si>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</si>
  <si>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</si>
  <si>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</si>
  <si>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</si>
  <si>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</si>
  <si>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</si>
  <si>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</si>
  <si>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</si>
  <si>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</si>
  <si>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</si>
  <si>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</si>
  <si>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</si>
  <si>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</si>
  <si>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</si>
  <si>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</si>
  <si>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</si>
  <si>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</si>
  <si>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</si>
  <si>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</si>
  <si>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</si>
  <si>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</si>
  <si>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</si>
  <si>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</si>
  <si>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</si>
  <si>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</si>
  <si>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</si>
  <si>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</si>
  <si>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</si>
  <si>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</si>
  <si>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</si>
  <si>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</si>
  <si>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</si>
  <si>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</si>
  <si>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</si>
  <si>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</si>
  <si>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</si>
  <si>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</si>
  <si>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</si>
  <si>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</si>
  <si>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</si>
  <si>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</si>
  <si>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</si>
  <si>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</si>
  <si>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</si>
  <si>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</si>
  <si>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</si>
  <si>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</si>
  <si>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</si>
  <si>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</si>
  <si>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</si>
  <si>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</si>
  <si>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</si>
  <si>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</si>
  <si>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</si>
  <si>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</si>
  <si>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</si>
  <si>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</si>
  <si>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</si>
  <si>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</si>
  <si>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</si>
  <si>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</si>
  <si>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</si>
  <si>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</si>
  <si>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</si>
  <si>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</si>
  <si>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</si>
  <si>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</si>
  <si>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</si>
  <si>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</si>
  <si>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</si>
  <si>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</si>
  <si>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</si>
  <si>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</si>
  <si>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</si>
  <si>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</si>
  <si>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</si>
  <si>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</si>
  <si>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</si>
  <si>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</si>
  <si>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</si>
  <si>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</si>
  <si>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</si>
  <si>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</si>
  <si>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</si>
  <si>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</si>
  <si>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</si>
  <si>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</si>
  <si>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</si>
  <si>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</si>
  <si>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</si>
  <si>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</si>
  <si>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</si>
  <si>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</si>
  <si>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</si>
  <si>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</si>
  <si>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</si>
  <si>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</si>
  <si>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</si>
  <si>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</si>
  <si>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</si>
  <si>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</si>
  <si>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</si>
  <si>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</si>
  <si>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</si>
  <si>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</si>
  <si>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</si>
  <si>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</si>
  <si>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</si>
  <si>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</si>
  <si>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</si>
  <si>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</si>
  <si>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</si>
  <si>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</si>
  <si>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</si>
  <si>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</si>
  <si>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</si>
  <si>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</si>
  <si>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</si>
  <si>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</si>
  <si>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</si>
  <si>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</si>
  <si>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</si>
  <si>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</si>
  <si>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</si>
  <si>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</si>
  <si>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</si>
  <si>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</si>
  <si>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</si>
  <si>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</si>
  <si>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</si>
  <si>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</si>
  <si>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</si>
  <si>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</si>
  <si>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</si>
  <si>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</si>
  <si>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</si>
  <si>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</si>
  <si>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</si>
  <si>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</si>
  <si>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</si>
  <si>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</si>
  <si>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</si>
  <si>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</si>
  <si>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</si>
  <si>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</si>
  <si>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</si>
  <si>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</si>
  <si>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</si>
  <si>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</si>
  <si>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</si>
  <si>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</si>
  <si>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</si>
  <si>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</si>
  <si>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</si>
  <si>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</si>
  <si>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</si>
  <si>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</si>
  <si>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</si>
  <si>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</si>
  <si>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</si>
  <si>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</si>
  <si>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</si>
  <si>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</si>
  <si>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</si>
  <si>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</si>
  <si>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</si>
  <si>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</si>
  <si>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</si>
  <si>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</si>
  <si>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</si>
  <si>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</si>
  <si>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</si>
  <si>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</si>
  <si>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</si>
  <si>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</si>
  <si>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</si>
  <si>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</si>
  <si>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</si>
  <si>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</si>
  <si>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</si>
  <si>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</si>
  <si>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</si>
  <si>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</si>
  <si>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</si>
  <si>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</si>
  <si>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</si>
  <si>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</si>
  <si>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</si>
  <si>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</si>
  <si>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</si>
  <si>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</si>
  <si>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</si>
  <si>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</si>
  <si>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</si>
  <si>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</si>
  <si>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</si>
  <si>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</si>
  <si>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</si>
  <si>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</si>
  <si>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</si>
  <si>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</si>
  <si>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</si>
  <si>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</si>
  <si>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</si>
  <si>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</si>
  <si>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</si>
  <si>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</si>
  <si>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</si>
  <si>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</si>
  <si>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</si>
  <si>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</si>
  <si>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</si>
  <si>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</si>
  <si>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</si>
  <si>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</si>
  <si>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</si>
  <si>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</si>
  <si>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</si>
  <si>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</si>
  <si>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</si>
  <si>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</si>
  <si>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</si>
  <si>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</si>
  <si>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</si>
  <si>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</si>
  <si>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</si>
  <si>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</si>
  <si>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</si>
  <si>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</si>
  <si>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</si>
  <si>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</si>
  <si>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</si>
  <si>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</si>
  <si>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</si>
  <si>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</si>
  <si>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</si>
  <si>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</si>
  <si>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</si>
  <si>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</si>
  <si>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</si>
  <si>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</si>
  <si>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</si>
  <si>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</si>
  <si>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</si>
  <si>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</si>
  <si>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</si>
  <si>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</si>
  <si>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</si>
  <si>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</si>
  <si>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</si>
  <si>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</si>
  <si>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</si>
  <si>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</si>
  <si>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</si>
  <si>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</si>
  <si>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</si>
  <si>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</si>
  <si>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</si>
  <si>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</si>
  <si>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</si>
  <si>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</si>
  <si>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</si>
  <si>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</si>
  <si>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</si>
  <si>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</si>
  <si>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</si>
  <si>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</si>
  <si>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</si>
  <si>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</si>
  <si>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</si>
  <si>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</si>
  <si>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</si>
  <si>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</si>
  <si>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</si>
  <si>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</si>
  <si>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</si>
  <si>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</si>
  <si>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</si>
  <si>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</si>
  <si>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</si>
  <si>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</si>
  <si>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</si>
  <si>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</si>
  <si>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</si>
  <si>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</si>
  <si>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</si>
  <si>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</si>
  <si>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</si>
  <si>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</si>
  <si>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</si>
  <si>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</si>
  <si>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</si>
  <si>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</si>
  <si>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</si>
  <si>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</si>
  <si>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</si>
  <si>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</si>
  <si>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</si>
  <si>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</si>
  <si>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</si>
  <si>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</si>
  <si>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</si>
  <si>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</si>
  <si>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</si>
  <si>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</si>
  <si>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</si>
  <si>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</si>
  <si>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</si>
  <si>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</si>
  <si>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</si>
  <si>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</si>
  <si>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</si>
  <si>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</si>
  <si>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</si>
  <si>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</si>
  <si>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</si>
  <si>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</si>
  <si>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</si>
  <si>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</si>
  <si>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</si>
  <si>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</si>
  <si>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</si>
  <si>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</si>
  <si>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</si>
  <si>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</si>
  <si>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</si>
  <si>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</si>
  <si>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</si>
  <si>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</si>
  <si>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</si>
  <si>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</si>
  <si>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</si>
  <si>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</si>
  <si>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</si>
  <si>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</si>
  <si>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</si>
  <si>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</si>
  <si>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</si>
  <si>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</si>
  <si>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</si>
  <si>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</si>
  <si>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</si>
  <si>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</si>
  <si>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</si>
  <si>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</si>
  <si>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</si>
  <si>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</si>
  <si>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</si>
  <si>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</si>
  <si>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</si>
  <si>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</si>
  <si>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</si>
  <si>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</si>
  <si>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</si>
  <si>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</si>
  <si>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</si>
  <si>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</si>
  <si>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</si>
  <si>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</si>
  <si>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</si>
  <si>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</si>
  <si>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</si>
  <si>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</si>
  <si>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</si>
  <si>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</si>
  <si>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</si>
  <si>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</si>
  <si>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</si>
  <si>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</si>
  <si>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</si>
  <si>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</si>
  <si>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</si>
  <si>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</si>
  <si>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</si>
  <si>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</si>
  <si>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</si>
  <si>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</si>
  <si>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</si>
  <si>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</si>
  <si>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</si>
  <si>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</si>
  <si>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</si>
  <si>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</si>
  <si>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</si>
  <si>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</si>
  <si>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</si>
  <si>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</si>
  <si>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</si>
  <si>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</si>
  <si>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</si>
  <si>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</si>
  <si>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</si>
  <si>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</si>
  <si>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</si>
  <si>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</si>
  <si>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</si>
  <si>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</si>
  <si>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</si>
  <si>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</si>
  <si>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</si>
  <si>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</si>
  <si>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</si>
  <si>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</si>
  <si>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</si>
  <si>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</si>
  <si>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</si>
  <si>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</si>
  <si>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</si>
  <si>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</si>
  <si>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</si>
  <si>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</si>
  <si>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</si>
  <si>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</si>
  <si>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</si>
  <si>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</si>
  <si>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</si>
  <si>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</si>
  <si>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</si>
  <si>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</si>
  <si>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</si>
  <si>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</si>
  <si>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</si>
  <si>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</si>
  <si>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</si>
  <si>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</si>
  <si>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</si>
  <si>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</si>
  <si>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</si>
  <si>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</si>
  <si>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</si>
  <si>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</si>
  <si>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</si>
  <si>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</si>
  <si>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</si>
  <si>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</si>
  <si>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</si>
  <si>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</si>
  <si>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</si>
  <si>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</si>
  <si>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</si>
  <si>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</si>
  <si>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</si>
  <si>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</si>
  <si>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</si>
  <si>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</si>
  <si>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</si>
  <si>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</si>
  <si>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</si>
  <si>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</si>
  <si>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</si>
  <si>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</si>
  <si>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</si>
  <si>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</si>
  <si>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</si>
  <si>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</si>
  <si>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</si>
  <si>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</si>
  <si>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</si>
  <si>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</si>
  <si>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</si>
  <si>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</si>
  <si>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</si>
  <si>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</si>
  <si>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</si>
  <si>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</si>
  <si>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</si>
  <si>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</si>
  <si>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</si>
  <si>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</si>
  <si>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</si>
  <si>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</si>
  <si>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</si>
  <si>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</si>
  <si>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</si>
  <si>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</si>
  <si>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</si>
  <si>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</si>
  <si>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</si>
  <si>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</si>
  <si>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</si>
  <si>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</si>
  <si>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</si>
  <si>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</si>
  <si>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</si>
  <si>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</si>
  <si>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</si>
  <si>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</si>
  <si>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</si>
  <si>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</si>
  <si>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</si>
  <si>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</si>
  <si>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</si>
  <si>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</si>
  <si>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</si>
  <si>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</si>
  <si>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</si>
  <si>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</si>
  <si>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</si>
  <si>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</si>
  <si>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</si>
  <si>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</si>
  <si>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</si>
  <si>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</si>
  <si>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</si>
  <si>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</si>
  <si>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</si>
  <si>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</si>
  <si>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</si>
  <si>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</si>
  <si>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</si>
  <si>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</si>
  <si>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</si>
  <si>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</si>
  <si>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</si>
  <si>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</si>
  <si>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</si>
  <si>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</si>
  <si>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</si>
  <si>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</si>
  <si>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</si>
  <si>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</si>
  <si>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</si>
  <si>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</si>
  <si>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</si>
  <si>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</si>
  <si>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</si>
  <si>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</si>
  <si>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</si>
  <si>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</si>
  <si>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</si>
  <si>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</si>
  <si>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</si>
  <si>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</si>
  <si>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</si>
  <si>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</si>
  <si>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</si>
  <si>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</si>
  <si>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</si>
  <si>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</si>
  <si>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</si>
  <si>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</si>
  <si>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</si>
  <si>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</si>
  <si>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</si>
  <si>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</si>
  <si>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</si>
  <si>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</si>
  <si>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</si>
  <si>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</si>
  <si>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</si>
  <si>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</si>
  <si>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</si>
  <si>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</si>
  <si>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</si>
  <si>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</si>
  <si>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</si>
  <si>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</si>
  <si>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</si>
  <si>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</si>
  <si>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</si>
  <si>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</si>
  <si>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</si>
  <si>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</si>
  <si>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</si>
  <si>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</si>
  <si>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</si>
  <si>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</si>
  <si>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</si>
  <si>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</si>
  <si>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</si>
  <si>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</si>
  <si>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</si>
  <si>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</si>
  <si>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</si>
  <si>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</si>
  <si>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</si>
  <si>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</si>
  <si>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</si>
  <si>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</si>
  <si>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</si>
  <si>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</si>
  <si>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</si>
  <si>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</si>
  <si>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</si>
  <si>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</si>
  <si>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</si>
  <si>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</si>
  <si>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</si>
  <si>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</si>
  <si>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</si>
  <si>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</si>
  <si>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</si>
  <si>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</si>
  <si>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</si>
  <si>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</si>
  <si>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</si>
  <si>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</si>
  <si>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</si>
  <si>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</si>
  <si>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</si>
  <si>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</si>
  <si>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</si>
  <si>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</si>
  <si>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</si>
  <si>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</si>
  <si>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</si>
  <si>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</si>
  <si>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</si>
  <si>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</si>
  <si>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</si>
  <si>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</si>
  <si>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</si>
  <si>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</si>
  <si>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</si>
  <si>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</si>
  <si>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</si>
  <si>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</si>
  <si>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</si>
  <si>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</si>
  <si>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</si>
  <si>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</si>
  <si>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</si>
  <si>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</si>
  <si>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</si>
  <si>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</si>
  <si>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</si>
  <si>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</si>
  <si>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</si>
  <si>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</si>
  <si>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</si>
  <si>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</si>
  <si>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</si>
  <si>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</si>
  <si>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</si>
  <si>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</si>
  <si>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</si>
  <si>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</si>
  <si>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</si>
  <si>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</si>
  <si>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</si>
  <si>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</si>
  <si>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</si>
  <si>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</si>
  <si>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</si>
  <si>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</si>
  <si>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</si>
  <si>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</si>
  <si>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</si>
  <si>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</si>
  <si>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</si>
  <si>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</si>
  <si>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</si>
  <si>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</si>
  <si>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</si>
  <si>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</si>
  <si>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</si>
  <si>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</si>
  <si>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</si>
  <si>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</si>
  <si>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</si>
  <si>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</si>
  <si>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</si>
  <si>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</si>
  <si>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</si>
  <si>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</si>
  <si>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</si>
  <si>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</si>
  <si>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</si>
  <si>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</si>
  <si>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</si>
  <si>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</si>
  <si>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</si>
  <si>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</si>
  <si>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</si>
  <si>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</si>
  <si>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</si>
  <si>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</si>
  <si>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</si>
  <si>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</si>
  <si>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</si>
  <si>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</si>
  <si>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</si>
  <si>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</si>
  <si>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</si>
  <si>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</si>
  <si>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</si>
  <si>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</si>
  <si>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</si>
  <si>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</si>
  <si>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</si>
  <si>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</si>
  <si>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</si>
  <si>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</si>
  <si>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</si>
  <si>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</si>
  <si>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</si>
  <si>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</si>
  <si>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</si>
  <si>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</si>
  <si>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</si>
  <si>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</si>
  <si>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</si>
  <si>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</si>
  <si>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</si>
  <si>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</si>
  <si>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</si>
  <si>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</si>
  <si>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</si>
  <si>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</si>
  <si>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</si>
  <si>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</si>
  <si>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</si>
  <si>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</si>
  <si>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</si>
  <si>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</si>
  <si>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</si>
  <si>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</si>
  <si>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</si>
  <si>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</si>
  <si>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</si>
  <si>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</si>
  <si>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</si>
  <si>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</si>
  <si>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</si>
  <si>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</si>
  <si>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</si>
  <si>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</si>
  <si>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</si>
  <si>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</si>
  <si>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</si>
  <si>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</si>
  <si>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</si>
  <si>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</si>
  <si>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</si>
  <si>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</si>
  <si>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</si>
  <si>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</si>
  <si>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</si>
  <si>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</si>
  <si>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</si>
  <si>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</si>
  <si>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</si>
  <si>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</si>
  <si>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</si>
  <si>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</si>
  <si>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</si>
  <si>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</si>
  <si>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</si>
  <si>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</si>
  <si>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</si>
  <si>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</si>
  <si>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</si>
  <si>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</si>
  <si>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</si>
  <si>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</si>
  <si>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</si>
  <si>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</si>
  <si>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</si>
  <si>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</si>
  <si>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</si>
  <si>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</si>
  <si>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</si>
  <si>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</si>
  <si>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</si>
  <si>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</si>
  <si>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</si>
  <si>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</si>
  <si>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</si>
  <si>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</si>
  <si>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</si>
  <si>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</si>
  <si>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</si>
  <si>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</si>
  <si>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</si>
  <si>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</si>
  <si>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</si>
  <si>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</si>
  <si>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</si>
  <si>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</si>
  <si>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</si>
  <si>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</si>
  <si>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</si>
  <si>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</si>
  <si>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</si>
  <si>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</si>
  <si>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</si>
  <si>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</si>
  <si>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</si>
  <si>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</si>
  <si>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</si>
  <si>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</si>
  <si>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</si>
  <si>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</si>
  <si>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</si>
  <si>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</si>
  <si>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</si>
  <si>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</si>
  <si>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</si>
  <si>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</si>
  <si>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</si>
  <si>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</si>
  <si>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</si>
  <si>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</si>
  <si>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</si>
  <si>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</si>
  <si>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</si>
  <si>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</si>
  <si>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</si>
  <si>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</si>
  <si>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</si>
  <si>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</si>
  <si>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</si>
  <si>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</si>
  <si>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</si>
  <si>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</si>
  <si>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</si>
  <si>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</si>
  <si>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</si>
  <si>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</si>
  <si>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</si>
  <si>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</si>
  <si>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</si>
  <si>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</si>
  <si>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</si>
  <si>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</si>
  <si>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</si>
  <si>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</si>
  <si>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</si>
  <si>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</si>
  <si>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</si>
  <si>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</si>
  <si>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</si>
  <si>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</si>
  <si>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</si>
  <si>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</si>
  <si>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</si>
  <si>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</si>
  <si>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</si>
  <si>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</si>
  <si>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</si>
  <si>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</si>
  <si>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</si>
  <si>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</si>
  <si>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</si>
  <si>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</si>
  <si>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</si>
  <si>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</si>
  <si>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</si>
  <si>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</si>
  <si>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</si>
  <si>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</si>
  <si>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</si>
  <si>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</si>
  <si>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</si>
  <si>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</si>
  <si>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</si>
  <si>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</si>
  <si>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</si>
  <si>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</si>
  <si>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</si>
  <si>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</si>
  <si>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</si>
  <si>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</si>
  <si>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</si>
  <si>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</si>
  <si>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</si>
  <si>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</si>
  <si>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</si>
  <si>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</si>
  <si>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</si>
  <si>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</si>
  <si>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</si>
  <si>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</si>
  <si>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</si>
  <si>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</si>
  <si>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</si>
  <si>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</si>
  <si>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</si>
  <si>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</si>
  <si>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</si>
  <si>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</si>
  <si>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</si>
  <si>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</si>
  <si>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</si>
  <si>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</si>
  <si>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</si>
  <si>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</si>
  <si>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</si>
  <si>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</si>
  <si>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</si>
  <si>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</si>
  <si>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</si>
  <si>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</si>
  <si>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</si>
  <si>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</si>
  <si>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</si>
  <si>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</si>
  <si>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</si>
  <si>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</si>
  <si>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</si>
  <si>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</si>
  <si>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</si>
  <si>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</si>
  <si>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</si>
  <si>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</si>
  <si>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</si>
  <si>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</si>
  <si>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</si>
  <si>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</si>
  <si>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</si>
  <si>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</si>
  <si>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</si>
  <si>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</si>
  <si>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</si>
  <si>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</si>
  <si>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</si>
  <si>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</si>
  <si>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</si>
  <si>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</si>
  <si>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</si>
  <si>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</si>
  <si>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</si>
  <si>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</si>
  <si>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</si>
  <si>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</si>
  <si>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</si>
  <si>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</si>
  <si>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</si>
  <si>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</si>
  <si>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</si>
  <si>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</si>
  <si>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</si>
  <si>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</si>
  <si>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</si>
  <si>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</si>
  <si>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</si>
  <si>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</si>
  <si>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</si>
  <si>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</si>
  <si>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</si>
  <si>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</si>
  <si>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</si>
  <si>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</si>
  <si>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</si>
  <si>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</si>
  <si>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</si>
  <si>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</si>
  <si>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</si>
  <si>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</si>
  <si>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</si>
  <si>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</si>
  <si>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</si>
  <si>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</si>
  <si>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</si>
  <si>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</si>
  <si>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</si>
  <si>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</si>
  <si>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</si>
  <si>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</si>
  <si>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</si>
  <si>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</si>
  <si>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</si>
  <si>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</si>
  <si>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</si>
  <si>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</si>
  <si>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</si>
  <si>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</si>
  <si>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</si>
  <si>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</si>
  <si>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</si>
  <si>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</si>
  <si>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</si>
  <si>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</si>
  <si>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</si>
  <si>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</si>
  <si>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</si>
  <si>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</si>
  <si>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</si>
  <si>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</si>
  <si>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</si>
  <si>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</si>
  <si>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</si>
  <si>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</si>
  <si>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</si>
  <si>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</si>
  <si>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</si>
  <si>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</si>
  <si>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</si>
  <si>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</si>
  <si>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</si>
  <si>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</si>
  <si>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</si>
  <si>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</si>
  <si>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</si>
  <si>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</si>
  <si>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</si>
  <si>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</si>
  <si>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</si>
  <si>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</si>
  <si>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</si>
  <si>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</si>
  <si>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</si>
  <si>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</si>
  <si>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</si>
  <si>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</si>
  <si>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</si>
  <si>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</si>
  <si>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</si>
  <si>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</si>
  <si>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</si>
  <si>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</si>
  <si>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</si>
  <si>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</si>
  <si>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</si>
  <si>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</si>
  <si>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</si>
  <si>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</si>
  <si>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</si>
  <si>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</si>
  <si>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</si>
  <si>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</si>
  <si>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</si>
  <si>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</si>
  <si>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</si>
  <si>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</si>
  <si>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</si>
  <si>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</si>
  <si>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</si>
  <si>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</si>
  <si>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</si>
  <si>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</si>
  <si>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</si>
  <si>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</si>
  <si>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</si>
  <si>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</si>
  <si>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</si>
  <si>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</si>
  <si>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</si>
  <si>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</si>
  <si>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</si>
  <si>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</si>
  <si>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</si>
  <si>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</si>
  <si>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</si>
  <si>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</si>
  <si>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</si>
  <si>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</si>
  <si>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</si>
  <si>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</si>
  <si>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</si>
  <si>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</si>
  <si>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</si>
  <si>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</si>
  <si>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</si>
  <si>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</si>
  <si>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</si>
  <si>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</si>
  <si>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</si>
  <si>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</si>
  <si>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</si>
  <si>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</si>
  <si>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</si>
  <si>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</si>
  <si>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</si>
  <si>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</si>
  <si>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</si>
  <si>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</si>
  <si>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</si>
  <si>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</si>
  <si>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</si>
  <si>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</si>
  <si>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</si>
  <si>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</si>
  <si>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</si>
  <si>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</si>
  <si>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</si>
  <si>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</si>
  <si>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</si>
  <si>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</si>
  <si>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</si>
  <si>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</si>
  <si>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</si>
  <si>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</si>
  <si>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</si>
  <si>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</si>
  <si>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</si>
  <si>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</si>
  <si>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</si>
  <si>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</si>
  <si>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</si>
  <si>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</si>
  <si>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</si>
  <si>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</si>
  <si>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</si>
  <si>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</si>
  <si>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</si>
  <si>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</si>
  <si>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</si>
  <si>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</si>
  <si>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</si>
  <si>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</si>
  <si>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</si>
  <si>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</si>
  <si>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</si>
  <si>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</si>
  <si>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</si>
  <si>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</si>
  <si>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</si>
  <si>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</si>
  <si>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</si>
  <si>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</si>
  <si>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</si>
  <si>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</si>
  <si>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</si>
  <si>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</si>
  <si>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</si>
  <si>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</si>
  <si>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</si>
  <si>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</si>
  <si>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</si>
  <si>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</si>
  <si>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</si>
  <si>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</si>
  <si>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</si>
  <si>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</si>
  <si>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</si>
  <si>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</si>
  <si>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</si>
  <si>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</si>
  <si>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</si>
  <si>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</si>
  <si>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</si>
  <si>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</si>
  <si>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</si>
  <si>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</si>
  <si>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</si>
  <si>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</si>
  <si>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</si>
  <si>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</si>
  <si>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</si>
  <si>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</si>
  <si>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</si>
  <si>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</si>
  <si>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</si>
  <si>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</si>
  <si>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</si>
  <si>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</si>
  <si>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</si>
  <si>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</si>
  <si>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</si>
  <si>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</si>
  <si>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</si>
  <si>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</si>
  <si>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</si>
  <si>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</si>
  <si>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</si>
  <si>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</si>
  <si>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</si>
  <si>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</si>
  <si>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</si>
  <si>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</si>
  <si>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</si>
  <si>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</si>
  <si>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</si>
  <si>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</si>
  <si>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</si>
  <si>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</si>
  <si>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</si>
  <si>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</si>
  <si>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</si>
  <si>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</si>
  <si>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</si>
  <si>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</si>
  <si>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</si>
  <si>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</si>
  <si>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</si>
  <si>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</si>
  <si>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</si>
  <si>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</si>
  <si>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</si>
  <si>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</si>
  <si>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</si>
  <si>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</si>
  <si>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</si>
  <si>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</si>
  <si>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</si>
  <si>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</si>
  <si>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</si>
  <si>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</si>
  <si>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</si>
  <si>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</si>
  <si>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</si>
  <si>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</si>
  <si>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</si>
  <si>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</si>
  <si>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</si>
  <si>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</si>
  <si>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</si>
  <si>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</si>
  <si>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</si>
  <si>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</si>
  <si>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</si>
  <si>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</si>
  <si>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</si>
  <si>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</si>
  <si>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</si>
  <si>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</si>
  <si>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</si>
  <si>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</si>
  <si>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</si>
  <si>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</si>
  <si>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</si>
  <si>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</si>
  <si>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</si>
  <si>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</si>
  <si>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</si>
  <si>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</si>
  <si>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</si>
  <si>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</si>
  <si>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</si>
  <si>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</si>
  <si>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</si>
  <si>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</si>
  <si>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</si>
  <si>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</si>
  <si>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</si>
  <si>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</si>
  <si>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</si>
  <si>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</si>
  <si>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</si>
  <si>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</si>
  <si>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</si>
  <si>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</si>
  <si>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</si>
  <si>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</si>
  <si>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</si>
  <si>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</si>
  <si>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</si>
  <si>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</si>
  <si>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</si>
  <si>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</si>
  <si>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</si>
  <si>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</si>
  <si>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</si>
  <si>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</si>
  <si>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</si>
  <si>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</si>
  <si>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</si>
  <si>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</si>
  <si>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</si>
  <si>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</si>
  <si>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</si>
  <si>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</si>
  <si>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</si>
  <si>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</si>
  <si>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</si>
  <si>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</si>
  <si>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</si>
  <si>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</si>
  <si>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</si>
  <si>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</si>
  <si>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</si>
  <si>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</si>
  <si>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</si>
  <si>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</si>
  <si>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</si>
  <si>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</si>
  <si>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</si>
  <si>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</si>
  <si>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</si>
  <si>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</si>
  <si>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</si>
  <si>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</si>
  <si>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</si>
  <si>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</si>
  <si>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</si>
  <si>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</si>
  <si>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</si>
  <si>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</si>
  <si>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</si>
  <si>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</si>
  <si>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</si>
  <si>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</si>
  <si>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</si>
  <si>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</si>
  <si>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</si>
  <si>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</si>
  <si>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</si>
  <si>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</si>
  <si>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</si>
  <si>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</si>
  <si>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</si>
  <si>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</si>
  <si>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</si>
  <si>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</si>
  <si>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</si>
  <si>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</si>
  <si>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</si>
  <si>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</si>
  <si>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</si>
  <si>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</si>
  <si>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</si>
  <si>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</si>
  <si>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</si>
  <si>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</si>
  <si>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</si>
  <si>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</si>
  <si>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</si>
  <si>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</si>
  <si>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</si>
  <si>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</si>
  <si>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</si>
  <si>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</si>
  <si>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</si>
  <si>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</si>
  <si>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</si>
  <si>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</si>
  <si>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</si>
  <si>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</si>
  <si>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</si>
  <si>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</si>
  <si>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</si>
  <si>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</si>
  <si>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</si>
  <si>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</si>
  <si>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</si>
  <si>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</si>
  <si>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</si>
  <si>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</si>
  <si>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</si>
  <si>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</si>
  <si>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</si>
  <si>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</si>
  <si>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</si>
  <si>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</si>
  <si>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</si>
  <si>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</si>
  <si>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</si>
  <si>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</si>
  <si>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</si>
  <si>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</si>
  <si>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</si>
  <si>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</si>
  <si>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</si>
  <si>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</si>
  <si>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</si>
  <si>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</si>
  <si>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</si>
  <si>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</si>
  <si>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</si>
  <si>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</si>
  <si>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</si>
  <si>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</si>
  <si>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</si>
  <si>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</si>
  <si>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</si>
  <si>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</si>
  <si>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</si>
  <si>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</si>
  <si>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</si>
  <si>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</si>
  <si>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</si>
  <si>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</si>
  <si>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</si>
  <si>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</si>
  <si>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</si>
  <si>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</si>
  <si>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</si>
  <si>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</si>
  <si>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</si>
  <si>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</si>
  <si>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</si>
  <si>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</si>
  <si>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</si>
  <si>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</si>
  <si>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</si>
  <si>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</si>
  <si>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</si>
  <si>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</si>
  <si>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</si>
  <si>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</si>
  <si>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</si>
  <si>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</si>
  <si>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</si>
  <si>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</si>
  <si>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</si>
  <si>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</si>
  <si>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</si>
  <si>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</si>
  <si>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</si>
  <si>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</si>
  <si>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</si>
  <si>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</si>
  <si>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</si>
  <si>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</si>
  <si>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</si>
  <si>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</si>
  <si>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</si>
  <si>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</si>
  <si>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</si>
  <si>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</si>
  <si>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</si>
  <si>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</si>
  <si>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</si>
  <si>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</si>
  <si>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</si>
  <si>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</si>
  <si>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</si>
  <si>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</si>
  <si>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</si>
  <si>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</si>
  <si>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</si>
  <si>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</si>
  <si>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</si>
  <si>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</si>
  <si>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</si>
  <si>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</si>
  <si>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</si>
  <si>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</si>
  <si>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</si>
  <si>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</si>
  <si>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</si>
  <si>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</si>
  <si>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</si>
  <si>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</si>
  <si>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</si>
  <si>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</si>
  <si>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</si>
  <si>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</si>
  <si>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</si>
  <si>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</si>
  <si>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</si>
  <si>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</si>
  <si>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</si>
  <si>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</si>
  <si>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</si>
  <si>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</si>
  <si>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</si>
  <si>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</si>
  <si>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</si>
  <si>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</si>
  <si>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</si>
  <si>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</si>
  <si>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</si>
  <si>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</si>
  <si>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</si>
  <si>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</si>
  <si>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</si>
  <si>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</si>
  <si>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</si>
  <si>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</si>
  <si>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</si>
  <si>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</si>
  <si>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</si>
  <si>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</si>
  <si>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</si>
  <si>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</si>
  <si>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</si>
  <si>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</si>
  <si>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</si>
  <si>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</si>
  <si>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</si>
  <si>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</si>
  <si>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</si>
  <si>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</si>
  <si>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</si>
  <si>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</si>
  <si>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</si>
  <si>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</si>
  <si>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</si>
  <si>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</si>
  <si>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</si>
  <si>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</si>
  <si>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</si>
  <si>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</si>
  <si>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</si>
  <si>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</si>
  <si>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</si>
  <si>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</si>
  <si>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</si>
  <si>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</si>
  <si>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</si>
  <si>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</si>
  <si>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</si>
  <si>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</si>
  <si>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</si>
  <si>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</si>
  <si>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</si>
  <si>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</si>
  <si>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</si>
  <si>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</si>
  <si>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</si>
  <si>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</si>
  <si>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</si>
  <si>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</si>
  <si>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</si>
  <si>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</si>
  <si>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</si>
  <si>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</si>
  <si>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</si>
  <si>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</si>
  <si>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</si>
  <si>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</si>
  <si>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</si>
  <si>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</si>
  <si>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</si>
  <si>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</si>
  <si>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</si>
  <si>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</si>
  <si>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</si>
  <si>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</si>
  <si>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</si>
  <si>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</si>
  <si>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</si>
  <si>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</si>
  <si>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</si>
  <si>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</si>
  <si>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</si>
  <si>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</si>
  <si>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</si>
  <si>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</si>
  <si>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</si>
  <si>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</si>
  <si>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</si>
  <si>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</si>
  <si>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</si>
  <si>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</si>
  <si>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</si>
  <si>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</si>
  <si>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</si>
  <si>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</si>
  <si>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</si>
  <si>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</si>
  <si>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</si>
  <si>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</si>
  <si>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</si>
  <si>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</si>
  <si>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</si>
  <si>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</si>
  <si>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</si>
  <si>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</si>
  <si>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</si>
  <si>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</si>
  <si>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</si>
  <si>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</si>
  <si>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</si>
  <si>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</si>
  <si>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</si>
  <si>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</si>
  <si>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</si>
  <si>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</si>
  <si>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</si>
  <si>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</si>
  <si>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</si>
  <si>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</si>
  <si>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</si>
  <si>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</si>
  <si>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</si>
  <si>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</si>
  <si>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</si>
  <si>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</si>
  <si>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</si>
  <si>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</si>
  <si>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</si>
  <si>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</si>
  <si>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</si>
  <si>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</si>
  <si>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</si>
  <si>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</si>
  <si>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</si>
  <si>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</si>
  <si>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</si>
  <si>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</si>
  <si>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</si>
  <si>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</si>
  <si>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</si>
  <si>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</si>
  <si>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</si>
  <si>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</si>
  <si>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</si>
  <si>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</si>
  <si>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</si>
  <si>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</si>
  <si>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</si>
  <si>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</si>
  <si>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</si>
  <si>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</si>
  <si>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</si>
  <si>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</si>
  <si>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</si>
  <si>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</si>
  <si>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</si>
  <si>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</si>
  <si>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</si>
  <si>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</si>
  <si>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</si>
  <si>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</si>
  <si>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</si>
  <si>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</si>
  <si>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</si>
  <si>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</si>
  <si>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</si>
  <si>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</si>
  <si>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</si>
  <si>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</si>
  <si>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</si>
  <si>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</si>
  <si>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</si>
  <si>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</si>
  <si>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</si>
  <si>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</si>
  <si>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</si>
  <si>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</si>
  <si>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</si>
  <si>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</si>
  <si>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</si>
  <si>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</si>
  <si>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</si>
  <si>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</si>
  <si>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</si>
  <si>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</si>
  <si>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</si>
  <si>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</si>
  <si>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</si>
  <si>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</si>
  <si>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</si>
  <si>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</si>
  <si>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</si>
  <si>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</si>
  <si>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</si>
  <si>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</si>
  <si>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</si>
  <si>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</si>
  <si>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</si>
  <si>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</si>
  <si>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</si>
  <si>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</si>
  <si>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</si>
  <si>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</si>
  <si>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</si>
  <si>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</si>
  <si>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</si>
  <si>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</si>
  <si>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</si>
  <si>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</si>
  <si>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</si>
  <si>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</si>
  <si>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</si>
  <si>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</si>
  <si>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</si>
  <si>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</si>
  <si>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</si>
  <si>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</si>
  <si>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</si>
  <si>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</si>
  <si>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</si>
  <si>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</si>
  <si>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</si>
  <si>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</si>
  <si>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</si>
  <si>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</si>
  <si>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</si>
  <si>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</si>
  <si>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</si>
  <si>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</si>
  <si>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</si>
  <si>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</si>
  <si>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</si>
  <si>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</si>
  <si>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</si>
  <si>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</si>
  <si>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</si>
  <si>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</si>
  <si>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</si>
  <si>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</si>
  <si>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</si>
  <si>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</si>
  <si>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</si>
  <si>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</si>
  <si>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</si>
  <si>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</si>
  <si>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</si>
  <si>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</si>
  <si>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</si>
  <si>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</si>
  <si>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</si>
  <si>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</si>
  <si>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</si>
  <si>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</si>
  <si>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</si>
  <si>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</si>
  <si>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</si>
  <si>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</si>
  <si>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</si>
  <si>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</si>
  <si>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</si>
  <si>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</si>
  <si>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</si>
  <si>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</si>
  <si>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</si>
  <si>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</si>
  <si>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</si>
  <si>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</si>
  <si>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</si>
  <si>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</si>
  <si>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</si>
  <si>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</si>
  <si>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</si>
  <si>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</si>
  <si>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</si>
  <si>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</si>
  <si>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</si>
  <si>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</si>
  <si>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</si>
  <si>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</si>
  <si>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</si>
  <si>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</si>
  <si>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</si>
  <si>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</si>
  <si>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</si>
  <si>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</si>
  <si>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</si>
  <si>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</si>
  <si>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</si>
  <si>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</si>
  <si>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</si>
  <si>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</si>
  <si>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</si>
  <si>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</si>
  <si>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</si>
  <si>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</si>
  <si>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</si>
  <si>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</si>
  <si>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</si>
  <si>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</si>
  <si>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</si>
  <si>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</si>
  <si>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</si>
  <si>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</si>
  <si>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</si>
  <si>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</si>
  <si>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</si>
  <si>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</si>
  <si>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</si>
  <si>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</si>
  <si>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</si>
  <si>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</si>
  <si>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</si>
  <si>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</si>
  <si>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</si>
  <si>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</si>
  <si>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</si>
  <si>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</si>
  <si>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</si>
  <si>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</si>
  <si>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</si>
  <si>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</si>
  <si>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</si>
  <si>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</si>
  <si>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</si>
  <si>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</si>
  <si>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</si>
  <si>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</si>
  <si>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</si>
  <si>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</si>
  <si>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</si>
  <si>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</si>
  <si>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</si>
  <si>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</si>
  <si>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</si>
  <si>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</si>
  <si>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</si>
  <si>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</si>
  <si>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</si>
  <si>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</si>
  <si>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</si>
  <si>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</si>
  <si>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</si>
  <si>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</si>
  <si>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</si>
  <si>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</si>
  <si>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</si>
  <si>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</si>
  <si>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</si>
  <si>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</si>
  <si>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</si>
  <si>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</si>
  <si>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</si>
  <si>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</si>
  <si>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</si>
  <si>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</si>
  <si>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</si>
  <si>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</si>
  <si>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</si>
  <si>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</si>
  <si>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</si>
  <si>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</si>
  <si>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</si>
  <si>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</si>
  <si>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</si>
  <si>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</si>
  <si>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</si>
  <si>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</si>
  <si>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</si>
  <si>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</si>
  <si>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</si>
  <si>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</si>
  <si>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</si>
  <si>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</si>
  <si>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</si>
  <si>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</si>
  <si>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</si>
  <si>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</si>
  <si>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</si>
  <si>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</si>
  <si>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</si>
  <si>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</si>
  <si>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</si>
  <si>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</si>
  <si>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</si>
  <si>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</si>
  <si>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</si>
  <si>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</si>
  <si>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</si>
  <si>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</si>
  <si>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</si>
  <si>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</si>
  <si>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</si>
  <si>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</si>
  <si>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</si>
  <si>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</si>
  <si>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</si>
  <si>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</si>
  <si>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</si>
  <si>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</si>
  <si>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</si>
  <si>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</si>
  <si>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</si>
  <si>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</si>
  <si>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</si>
  <si>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</si>
  <si>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</si>
  <si>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</si>
  <si>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</si>
  <si>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</si>
  <si>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</si>
  <si>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</si>
  <si>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</si>
  <si>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</si>
  <si>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</si>
  <si>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</si>
  <si>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</si>
  <si>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</si>
  <si>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</si>
  <si>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</si>
  <si>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</si>
  <si>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</si>
  <si>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</si>
  <si>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</si>
  <si>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</si>
  <si>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</si>
  <si>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</si>
  <si>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</si>
  <si>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</si>
  <si>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</si>
  <si>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</si>
  <si>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</si>
  <si>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</si>
  <si>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</si>
  <si>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</si>
  <si>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</si>
  <si>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</si>
  <si>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</si>
  <si>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</si>
  <si>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</si>
  <si>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</si>
  <si>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</si>
  <si>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</si>
  <si>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</si>
  <si>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</si>
  <si>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</si>
  <si>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</si>
  <si>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</si>
  <si>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</si>
  <si>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</si>
  <si>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</si>
  <si>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</si>
  <si>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</si>
  <si>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</si>
  <si>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</si>
  <si>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</si>
  <si>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</si>
  <si>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</si>
  <si>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</si>
  <si>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</si>
  <si>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</si>
  <si>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</si>
  <si>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</si>
  <si>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</si>
  <si>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</si>
  <si>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</si>
  <si>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</si>
  <si>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</si>
  <si>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</si>
  <si>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</si>
  <si>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</si>
  <si>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</si>
  <si>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</si>
  <si>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</si>
  <si>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</si>
  <si>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</si>
  <si>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</si>
  <si>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</si>
  <si>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</si>
  <si>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</si>
  <si>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</si>
  <si>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</si>
  <si>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</si>
  <si>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</si>
  <si>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</si>
  <si>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</si>
  <si>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</si>
  <si>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</si>
  <si>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</si>
  <si>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</si>
  <si>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</si>
  <si>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</si>
  <si>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</si>
  <si>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</si>
  <si>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</si>
  <si>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</si>
  <si>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</si>
  <si>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</si>
  <si>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</si>
  <si>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</si>
  <si>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</si>
  <si>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</si>
  <si>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</si>
  <si>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</si>
  <si>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</si>
  <si>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</si>
  <si>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</si>
  <si>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</si>
  <si>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</si>
  <si>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</si>
  <si>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</si>
  <si>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</si>
  <si>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</si>
  <si>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</si>
  <si>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</si>
  <si>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</si>
  <si>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</si>
  <si>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</si>
  <si>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</si>
  <si>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</si>
  <si>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</si>
  <si>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</si>
  <si>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</si>
  <si>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</si>
  <si>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</si>
  <si>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</si>
  <si>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</si>
  <si>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</si>
  <si>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</si>
  <si>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</si>
  <si>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</si>
  <si>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</si>
  <si>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</si>
  <si>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</si>
  <si>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</si>
  <si>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</si>
  <si>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</si>
  <si>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</si>
  <si>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</si>
  <si>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</si>
  <si>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</si>
  <si>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</si>
  <si>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</si>
  <si>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</si>
  <si>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</si>
  <si>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</si>
  <si>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</si>
  <si>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</si>
  <si>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</si>
  <si>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</si>
  <si>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</si>
  <si>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</si>
  <si>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</si>
  <si>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</si>
  <si>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</si>
  <si>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</si>
  <si>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</si>
  <si>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</si>
  <si>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</si>
  <si>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</si>
  <si>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</si>
  <si>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</si>
  <si>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</si>
  <si>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</si>
  <si>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</si>
  <si>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</si>
  <si>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</si>
  <si>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</si>
  <si>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</si>
  <si>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</si>
  <si>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</si>
  <si>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</si>
  <si>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</si>
  <si>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</si>
  <si>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</si>
  <si>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</si>
  <si>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</si>
  <si>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</si>
  <si>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</si>
  <si>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</si>
  <si>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</si>
  <si>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</si>
  <si>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</si>
  <si>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</si>
  <si>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</si>
  <si>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</si>
  <si>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</si>
  <si>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</si>
  <si>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</si>
  <si>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</si>
  <si>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</si>
  <si>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</si>
  <si>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</si>
  <si>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</si>
  <si>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</si>
  <si>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</si>
  <si>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</si>
  <si>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</si>
  <si>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</si>
  <si>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</si>
  <si>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</si>
  <si>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</si>
  <si>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</si>
  <si>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</si>
  <si>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</si>
  <si>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</si>
  <si>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</si>
  <si>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</si>
  <si>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</si>
  <si>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</si>
  <si>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</si>
  <si>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</si>
  <si>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</si>
  <si>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</si>
  <si>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</si>
  <si>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</si>
  <si>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</si>
  <si>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</si>
  <si>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</si>
  <si>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</si>
  <si>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</si>
  <si>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</si>
  <si>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</si>
  <si>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</si>
  <si>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</si>
  <si>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</si>
  <si>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</si>
  <si>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</si>
  <si>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</si>
  <si>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</si>
  <si>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</si>
  <si>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</si>
  <si>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</si>
  <si>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</si>
  <si>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</si>
  <si>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</si>
  <si>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</si>
  <si>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</si>
  <si>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</si>
  <si>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</si>
  <si>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</si>
  <si>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</si>
  <si>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</si>
  <si>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</si>
  <si>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</si>
  <si>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</si>
  <si>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</si>
  <si>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</si>
  <si>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</si>
  <si>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</si>
  <si>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</si>
  <si>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</si>
  <si>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</si>
  <si>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</si>
  <si>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</si>
  <si>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</si>
  <si>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</si>
  <si>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</si>
  <si>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</si>
  <si>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</si>
  <si>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</si>
  <si>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</si>
  <si>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</si>
  <si>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</si>
  <si>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</si>
  <si>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</si>
  <si>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</si>
  <si>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</si>
  <si>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</si>
  <si>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</si>
  <si>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</si>
  <si>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</si>
  <si>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</si>
  <si>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</si>
  <si>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</si>
  <si>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</si>
  <si>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</si>
  <si>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</si>
  <si>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</si>
  <si>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</si>
  <si>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</si>
  <si>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</si>
  <si>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</si>
  <si>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</si>
  <si>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</si>
  <si>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</si>
  <si>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</si>
  <si>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</si>
  <si>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</si>
  <si>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</si>
  <si>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</si>
  <si>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</si>
  <si>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</si>
  <si>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</si>
  <si>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</si>
  <si>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</si>
  <si>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</si>
  <si>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</si>
  <si>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</si>
  <si>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</si>
  <si>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</si>
  <si>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</si>
  <si>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</si>
  <si>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</si>
  <si>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</si>
  <si>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</si>
  <si>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</si>
  <si>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</si>
  <si>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</si>
  <si>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</si>
  <si>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</si>
  <si>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</si>
  <si>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</si>
  <si>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</si>
  <si>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</si>
  <si>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</si>
  <si>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</si>
  <si>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</si>
  <si>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</si>
  <si>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</si>
  <si>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</si>
  <si>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</si>
  <si>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</si>
  <si>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</si>
  <si>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</si>
  <si>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</si>
  <si>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</si>
  <si>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</si>
  <si>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</si>
  <si>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</si>
  <si>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</si>
  <si>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</si>
  <si>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</si>
  <si>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</si>
  <si>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</si>
  <si>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</si>
  <si>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</si>
  <si>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</si>
  <si>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</si>
  <si>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</si>
  <si>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</si>
  <si>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</si>
  <si>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</si>
  <si>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</si>
  <si>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</si>
  <si>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</si>
  <si>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</si>
  <si>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</si>
  <si>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</si>
  <si>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</si>
  <si>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</si>
  <si>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</si>
  <si>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</si>
  <si>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</si>
  <si>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</si>
  <si>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</si>
  <si>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</si>
  <si>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</si>
  <si>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</si>
  <si>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</si>
  <si>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</si>
  <si>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</si>
  <si>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</si>
  <si>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</si>
  <si>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</si>
  <si>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</si>
  <si>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</si>
  <si>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</si>
  <si>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</si>
  <si>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</si>
  <si>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</si>
  <si>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</si>
  <si>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</si>
  <si>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</si>
  <si>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</si>
  <si>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</si>
  <si>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</si>
  <si>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</si>
  <si>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</si>
  <si>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</si>
  <si>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</si>
  <si>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</si>
  <si>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</si>
  <si>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</si>
  <si>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</si>
  <si>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</si>
  <si>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</si>
  <si>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</si>
  <si>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</si>
  <si>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</si>
  <si>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</si>
  <si>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</si>
  <si>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</si>
  <si>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</si>
  <si>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</si>
  <si>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</si>
  <si>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</si>
  <si>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</si>
  <si>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</si>
  <si>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</si>
  <si>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</si>
  <si>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</si>
  <si>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</si>
  <si>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</si>
  <si>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</si>
  <si>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</si>
  <si>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</si>
  <si>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</si>
  <si>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</si>
  <si>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</si>
  <si>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</si>
  <si>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</si>
  <si>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</si>
  <si>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</si>
  <si>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</si>
  <si>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</si>
  <si>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</si>
  <si>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</si>
  <si>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</si>
  <si>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</si>
  <si>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</si>
  <si>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</si>
  <si>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</si>
  <si>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</si>
  <si>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</si>
  <si>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</si>
  <si>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</si>
  <si>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</si>
  <si>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</si>
  <si>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</si>
  <si>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</si>
  <si>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</si>
  <si>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</si>
  <si>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</si>
  <si>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</si>
  <si>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</si>
  <si>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</si>
  <si>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</si>
  <si>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</si>
  <si>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</si>
  <si>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</si>
  <si>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</si>
  <si>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</si>
  <si>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</si>
  <si>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</si>
  <si>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</si>
  <si>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</si>
  <si>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</si>
  <si>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</si>
  <si>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</si>
  <si>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</si>
  <si>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</si>
  <si>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</si>
  <si>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</si>
  <si>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</si>
  <si>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</si>
  <si>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</si>
  <si>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</si>
  <si>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</si>
  <si>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</si>
  <si>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</si>
  <si>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</si>
  <si>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</si>
  <si>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</si>
  <si>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</si>
  <si>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</si>
  <si>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</si>
  <si>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</si>
  <si>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</si>
  <si>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</si>
  <si>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</si>
  <si>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</si>
  <si>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</si>
  <si>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</si>
  <si>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</si>
  <si>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</si>
  <si>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</si>
  <si>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</si>
  <si>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</si>
  <si>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</si>
  <si>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</si>
  <si>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</si>
  <si>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</si>
  <si>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</si>
  <si>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</si>
  <si>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</si>
  <si>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</si>
  <si>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</si>
  <si>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</si>
  <si>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</si>
  <si>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</si>
  <si>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</si>
  <si>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</si>
  <si>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</si>
  <si>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</si>
  <si>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</si>
  <si>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</si>
  <si>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</si>
  <si>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</si>
  <si>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</si>
  <si>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</si>
  <si>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</si>
  <si>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</si>
  <si>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</si>
  <si>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</si>
  <si>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</si>
  <si>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</si>
  <si>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</si>
  <si>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</si>
  <si>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</si>
  <si>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</si>
  <si>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</si>
  <si>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</si>
  <si>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</si>
  <si>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</si>
  <si>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</si>
  <si>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</si>
  <si>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</si>
  <si>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</si>
  <si>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</si>
  <si>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</si>
  <si>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</si>
  <si>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</si>
  <si>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</si>
  <si>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</si>
  <si>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</si>
  <si>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</si>
  <si>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</si>
  <si>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</si>
  <si>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</si>
  <si>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</si>
  <si>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</si>
  <si>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</si>
  <si>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</si>
  <si>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</si>
  <si>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</si>
  <si>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</si>
  <si>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</si>
  <si>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</si>
  <si>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</si>
  <si>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</si>
  <si>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</si>
  <si>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</si>
  <si>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</si>
  <si>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</si>
  <si>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</si>
  <si>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</si>
  <si>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</si>
  <si>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</si>
  <si>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</si>
  <si>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</si>
  <si>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</si>
  <si>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</si>
  <si>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</si>
  <si>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</si>
  <si>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</si>
  <si>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</si>
  <si>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</si>
  <si>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</si>
  <si>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</si>
  <si>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</si>
  <si>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</si>
  <si>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</si>
  <si>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</si>
  <si>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</si>
  <si>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</si>
  <si>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</si>
  <si>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</si>
  <si>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</si>
  <si>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</si>
  <si>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</si>
  <si>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</si>
  <si>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</si>
  <si>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</si>
  <si>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</si>
  <si>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</si>
  <si>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</si>
  <si>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</si>
  <si>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</si>
  <si>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</si>
  <si>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</si>
  <si>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</si>
  <si>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</si>
  <si>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</si>
  <si>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</si>
  <si>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</si>
  <si>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</si>
  <si>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</si>
  <si>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</si>
  <si>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</si>
  <si>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</si>
  <si>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</si>
  <si>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</si>
  <si>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</si>
  <si>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</si>
  <si>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</si>
  <si>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</si>
  <si>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</si>
  <si>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</si>
  <si>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</si>
  <si>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</si>
  <si>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</si>
  <si>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</si>
  <si>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</si>
  <si>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</si>
  <si>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</si>
  <si>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</si>
  <si>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</si>
  <si>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</si>
  <si>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</si>
  <si>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</si>
  <si>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</si>
  <si>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</si>
  <si>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</si>
  <si>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</si>
  <si>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</si>
  <si>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</si>
  <si>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</si>
  <si>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</si>
  <si>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</si>
  <si>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</si>
  <si>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</si>
  <si>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</si>
  <si>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</si>
  <si>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</si>
  <si>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</si>
  <si>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</si>
  <si>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</si>
  <si>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</si>
  <si>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</si>
  <si>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</si>
  <si>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</si>
  <si>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</si>
  <si>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</si>
  <si>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</si>
  <si>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</si>
  <si>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</si>
  <si>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</si>
  <si>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</si>
  <si>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</si>
  <si>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</si>
  <si>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</si>
  <si>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</si>
  <si>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</si>
  <si>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</si>
  <si>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</si>
  <si>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</si>
  <si>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</si>
  <si>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</si>
  <si>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</si>
  <si>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</si>
  <si>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</si>
  <si>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</si>
  <si>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</si>
  <si>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</si>
  <si>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</si>
  <si>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</si>
  <si>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</si>
  <si>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</si>
  <si>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</si>
  <si>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</si>
  <si>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</si>
  <si>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</si>
  <si>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</si>
  <si>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</si>
  <si>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</si>
  <si>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</si>
  <si>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</si>
  <si>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</si>
  <si>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</si>
  <si>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</si>
  <si>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</si>
  <si>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</si>
  <si>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</si>
  <si>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</si>
  <si>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</si>
  <si>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</si>
  <si>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</si>
  <si>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</si>
  <si>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</si>
  <si>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</si>
  <si>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</si>
  <si>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</si>
  <si>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</si>
  <si>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</si>
  <si>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</si>
  <si>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</si>
  <si>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</si>
  <si>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</si>
  <si>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</si>
  <si>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</si>
  <si>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</si>
  <si>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</si>
  <si>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</si>
  <si>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</si>
  <si>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</si>
  <si>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</si>
  <si>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</si>
  <si>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</si>
  <si>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</si>
  <si>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</si>
  <si>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</si>
  <si>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</si>
  <si>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</si>
  <si>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</si>
  <si>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</si>
  <si>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</si>
  <si>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</si>
  <si>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</si>
  <si>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</si>
  <si>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</si>
  <si>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</si>
  <si>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</si>
  <si>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</si>
  <si>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</si>
  <si>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</si>
  <si>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</si>
  <si>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</si>
  <si>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</si>
  <si>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</si>
  <si>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</si>
  <si>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</si>
  <si>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</si>
  <si>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</si>
  <si>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</si>
  <si>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</si>
  <si>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</si>
  <si>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</si>
  <si>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</si>
  <si>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</si>
  <si>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</si>
  <si>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</si>
  <si>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</si>
  <si>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</si>
  <si>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</si>
  <si>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</si>
  <si>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</si>
  <si>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</si>
  <si>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</si>
  <si>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</si>
  <si>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</si>
  <si>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</si>
  <si>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</si>
  <si>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</si>
  <si>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</si>
  <si>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</si>
  <si>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</si>
  <si>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</si>
  <si>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</si>
  <si>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</si>
  <si>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</si>
  <si>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</si>
  <si>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</si>
  <si>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</si>
  <si>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</si>
  <si>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</si>
  <si>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</si>
  <si>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</si>
  <si>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</si>
  <si>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</si>
  <si>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</si>
  <si>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</si>
  <si>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</si>
  <si>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</si>
  <si>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</si>
  <si>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</si>
  <si>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</si>
  <si>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</si>
  <si>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</si>
  <si>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</si>
  <si>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</si>
  <si>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</si>
  <si>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</si>
  <si>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</si>
  <si>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</si>
  <si>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</si>
  <si>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</si>
  <si>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</si>
  <si>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</si>
  <si>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</si>
  <si>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</si>
  <si>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</si>
  <si>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</si>
  <si>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</si>
  <si>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</si>
  <si>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</si>
  <si>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</si>
  <si>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</si>
  <si>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</si>
  <si>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</si>
  <si>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</si>
  <si>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</si>
  <si>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</si>
  <si>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</si>
  <si>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</si>
  <si>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</si>
  <si>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</si>
  <si>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</si>
  <si>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</si>
  <si>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</si>
  <si>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</si>
  <si>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</si>
  <si>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</si>
  <si>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</si>
  <si>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</si>
  <si>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</si>
  <si>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</si>
  <si>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</si>
  <si>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</si>
  <si>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</si>
  <si>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</si>
  <si>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</si>
  <si>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</si>
  <si>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</si>
  <si>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</si>
  <si>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</si>
  <si>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</si>
  <si>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</si>
  <si>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</si>
  <si>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</si>
  <si>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</si>
  <si>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</si>
  <si>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</si>
  <si>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</si>
  <si>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</si>
  <si>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</si>
  <si>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</si>
  <si>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</si>
  <si>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</si>
  <si>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</si>
  <si>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</si>
  <si>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</si>
  <si>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</si>
  <si>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</si>
  <si>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</si>
  <si>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</si>
  <si>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</si>
  <si>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</si>
  <si>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</si>
  <si>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</si>
  <si>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</si>
  <si>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</si>
  <si>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</si>
  <si>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</si>
  <si>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</si>
  <si>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</si>
  <si>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</si>
  <si>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</si>
  <si>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</si>
  <si>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</si>
  <si>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</si>
  <si>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</si>
  <si>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</si>
  <si>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</si>
  <si>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</si>
  <si>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</si>
  <si>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</si>
  <si>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</si>
  <si>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</si>
  <si>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</si>
  <si>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</si>
  <si>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</si>
  <si>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</si>
  <si>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</si>
  <si>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</si>
  <si>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</si>
  <si>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</si>
  <si>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</si>
  <si>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</si>
  <si>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</si>
  <si>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</si>
  <si>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</si>
  <si>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</si>
  <si>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</si>
  <si>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</si>
  <si>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</si>
  <si>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</si>
  <si>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</si>
  <si>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</si>
  <si>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</si>
  <si>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</si>
  <si>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</si>
  <si>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</si>
  <si>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</si>
  <si>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</si>
  <si>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</si>
  <si>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</si>
  <si>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</si>
  <si>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</si>
  <si>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</si>
  <si>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</si>
  <si>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</si>
  <si>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</si>
  <si>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</si>
  <si>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</si>
  <si>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</si>
  <si>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</si>
  <si>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</si>
  <si>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</si>
  <si>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</si>
  <si>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</si>
  <si>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</si>
  <si>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</si>
  <si>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</si>
  <si>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</si>
  <si>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</si>
  <si>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</si>
  <si>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</si>
  <si>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</si>
  <si>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</si>
  <si>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</si>
  <si>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</si>
  <si>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</si>
  <si>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</si>
  <si>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</si>
  <si>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</si>
  <si>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</si>
  <si>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</si>
  <si>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</si>
  <si>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</si>
  <si>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</si>
  <si>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</si>
  <si>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</si>
  <si>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</si>
  <si>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</si>
  <si>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</si>
  <si>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</si>
  <si>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</si>
  <si>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</si>
  <si>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</si>
  <si>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</si>
  <si>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</si>
  <si>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</si>
  <si>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</si>
  <si>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</si>
  <si>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</si>
  <si>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</si>
  <si>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</si>
  <si>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</si>
  <si>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</si>
  <si>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</si>
  <si>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</si>
  <si>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</si>
  <si>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</si>
  <si>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</si>
  <si>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</si>
  <si>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</si>
  <si>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</si>
  <si>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</si>
  <si>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</si>
  <si>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</si>
  <si>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</si>
  <si>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</si>
  <si>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</si>
  <si>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</si>
  <si>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</si>
  <si>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</si>
  <si>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</si>
  <si>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</si>
  <si>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</si>
  <si>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</si>
  <si>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</si>
  <si>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</si>
  <si>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</si>
  <si>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</si>
  <si>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</si>
  <si>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</si>
  <si>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</si>
  <si>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</si>
  <si>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</si>
  <si>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</si>
  <si>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</si>
  <si>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</si>
  <si>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</si>
  <si>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</si>
  <si>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</si>
  <si>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</si>
  <si>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</si>
  <si>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</si>
  <si>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</si>
  <si>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</si>
  <si>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</si>
  <si>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</si>
  <si>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</si>
  <si>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</si>
  <si>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</si>
  <si>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</si>
  <si>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</si>
  <si>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</si>
  <si>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</si>
  <si>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</si>
  <si>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</si>
  <si>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</si>
  <si>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</si>
  <si>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</si>
  <si>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</si>
  <si>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</si>
  <si>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</si>
  <si>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</si>
  <si>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</si>
  <si>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</si>
  <si>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</si>
  <si>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</si>
  <si>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</si>
  <si>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</si>
  <si>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</si>
  <si>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</si>
  <si>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</si>
  <si>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</si>
  <si>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</si>
  <si>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</si>
  <si>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</si>
  <si>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</si>
  <si>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</si>
  <si>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</si>
  <si>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</si>
  <si>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</si>
  <si>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</si>
  <si>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</si>
  <si>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</si>
  <si>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</si>
  <si>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</si>
  <si>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</si>
  <si>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</si>
  <si>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</si>
  <si>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</si>
  <si>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</si>
  <si>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</si>
  <si>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</si>
  <si>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</si>
  <si>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</si>
  <si>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</si>
  <si>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</si>
  <si>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</si>
  <si>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</si>
  <si>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</si>
  <si>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</si>
  <si>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</si>
  <si>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</si>
  <si>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</si>
  <si>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</si>
  <si>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</si>
  <si>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</si>
  <si>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</si>
  <si>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</si>
  <si>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</si>
  <si>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</si>
  <si>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</si>
  <si>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</si>
  <si>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</si>
  <si>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</si>
  <si>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</si>
  <si>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</si>
  <si>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</si>
  <si>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</si>
  <si>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</si>
  <si>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</si>
  <si>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</si>
  <si>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</si>
  <si>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</si>
  <si>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</si>
  <si>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</si>
  <si>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</si>
  <si>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</si>
  <si>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</si>
  <si>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</si>
  <si>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</si>
  <si>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</si>
  <si>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</si>
  <si>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</si>
  <si>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</si>
  <si>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</si>
  <si>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</si>
  <si>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</si>
  <si>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</si>
  <si>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</si>
  <si>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</si>
  <si>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</si>
  <si>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</si>
  <si>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</si>
  <si>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</si>
  <si>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</si>
  <si>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</si>
  <si>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</si>
  <si>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</si>
  <si>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</si>
  <si>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</si>
  <si>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</si>
  <si>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</si>
  <si>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</si>
  <si>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</si>
  <si>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</si>
  <si>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</si>
  <si>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</si>
  <si>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</si>
  <si>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</si>
  <si>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</si>
  <si>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</si>
  <si>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</si>
  <si>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</si>
  <si>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</si>
  <si>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</si>
  <si>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</si>
  <si>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</si>
  <si>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</si>
  <si>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</si>
  <si>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</si>
  <si>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</si>
  <si>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</si>
  <si>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</si>
  <si>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</si>
  <si>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</si>
  <si>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</si>
  <si>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</si>
  <si>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</si>
  <si>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</si>
  <si>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</si>
  <si>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</si>
  <si>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</si>
  <si>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</si>
  <si>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</si>
  <si>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</si>
  <si>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</si>
  <si>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</si>
  <si>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</si>
  <si>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</si>
  <si>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</si>
  <si>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</si>
  <si>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</si>
  <si>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</si>
  <si>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</si>
  <si>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</si>
  <si>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</si>
  <si>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</si>
  <si>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</si>
  <si>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</si>
  <si>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</si>
  <si>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</si>
  <si>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</si>
  <si>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</si>
  <si>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</si>
  <si>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</si>
  <si>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</si>
  <si>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</si>
  <si>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</si>
  <si>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</si>
  <si>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</si>
  <si>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</si>
  <si>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</si>
  <si>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</si>
  <si>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</si>
  <si>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</si>
  <si>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</si>
  <si>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</si>
  <si>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</si>
  <si>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</si>
  <si>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</si>
  <si>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</si>
  <si>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</si>
  <si>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</si>
  <si>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</si>
  <si>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</si>
  <si>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</si>
  <si>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</si>
  <si>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</si>
  <si>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</si>
  <si>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</si>
  <si>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</si>
  <si>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</si>
  <si>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</si>
  <si>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</si>
  <si>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</si>
  <si>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</si>
  <si>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</si>
  <si>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</si>
  <si>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</si>
  <si>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</si>
  <si>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</si>
  <si>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</si>
  <si>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</si>
  <si>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</si>
  <si>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</si>
  <si>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</si>
  <si>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</si>
  <si>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</si>
  <si>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</si>
  <si>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</si>
  <si>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</si>
  <si>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</si>
  <si>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</si>
  <si>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</si>
  <si>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</si>
  <si>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</si>
  <si>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</si>
  <si>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</si>
  <si>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</si>
  <si>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</si>
  <si>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</si>
  <si>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</si>
  <si>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</si>
  <si>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</si>
  <si>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</si>
  <si>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</si>
  <si>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</si>
  <si>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</si>
  <si>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</si>
  <si>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</si>
  <si>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</si>
  <si>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</si>
  <si>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</si>
  <si>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</si>
  <si>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</si>
  <si>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</si>
  <si>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</si>
  <si>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</si>
  <si>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</si>
  <si>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</si>
  <si>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</si>
  <si>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</si>
  <si>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</si>
  <si>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</si>
  <si>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</si>
  <si>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</si>
  <si>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</si>
  <si>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</si>
  <si>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</si>
  <si>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</si>
  <si>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</si>
  <si>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</si>
  <si>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</si>
  <si>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</si>
  <si>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</si>
  <si>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</si>
  <si>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</si>
  <si>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</si>
  <si>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</si>
  <si>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</si>
  <si>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</si>
  <si>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</si>
  <si>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</si>
  <si>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</si>
  <si>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</si>
  <si>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</si>
  <si>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</si>
  <si>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</si>
  <si>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</si>
  <si>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</si>
  <si>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</si>
  <si>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</si>
  <si>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</si>
  <si>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</si>
  <si>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</si>
  <si>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</si>
  <si>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</si>
  <si>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</si>
  <si>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</si>
  <si>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</si>
  <si>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</si>
  <si>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</si>
  <si>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</si>
  <si>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</si>
  <si>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</si>
  <si>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</si>
  <si>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</si>
  <si>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</si>
  <si>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</si>
  <si>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</si>
  <si>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</si>
  <si>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</si>
  <si>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</si>
  <si>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</si>
  <si>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</si>
  <si>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</si>
  <si>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</si>
  <si>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</si>
  <si>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</si>
  <si>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</si>
  <si>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</si>
  <si>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</si>
  <si>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</si>
  <si>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</si>
  <si>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</si>
  <si>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</si>
  <si>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</si>
  <si>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</si>
  <si>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</si>
  <si>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</si>
  <si>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</si>
  <si>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</si>
  <si>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</si>
  <si>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</si>
  <si>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</si>
  <si>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</si>
  <si>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</si>
  <si>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</si>
  <si>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</si>
  <si>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</si>
  <si>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</si>
  <si>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</si>
  <si>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</si>
  <si>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</si>
  <si>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</si>
  <si>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</si>
  <si>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</si>
  <si>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</si>
  <si>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</si>
  <si>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</si>
  <si>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</si>
  <si>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</si>
  <si>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</si>
  <si>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</si>
  <si>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</si>
  <si>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</si>
  <si>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</si>
  <si>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</si>
  <si>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</si>
  <si>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</si>
  <si>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</si>
  <si>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</si>
  <si>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</si>
  <si>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</si>
  <si>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</si>
  <si>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</si>
  <si>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</si>
  <si>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</si>
  <si>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</si>
  <si>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</si>
  <si>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</si>
  <si>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</si>
  <si>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</si>
  <si>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</si>
  <si>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</si>
  <si>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</si>
  <si>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</si>
  <si>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</si>
  <si>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</si>
  <si>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</si>
  <si>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</si>
  <si>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</si>
  <si>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</si>
  <si>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</si>
  <si>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</si>
  <si>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</si>
  <si>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</si>
  <si>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</si>
  <si>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</si>
  <si>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</si>
  <si>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</si>
  <si>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</si>
  <si>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</si>
  <si>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</si>
  <si>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</si>
  <si>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</si>
  <si>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</si>
  <si>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</si>
  <si>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</si>
  <si>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</si>
  <si>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</si>
  <si>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</si>
  <si>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</si>
  <si>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</si>
  <si>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</si>
  <si>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</si>
  <si>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</si>
  <si>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</si>
  <si>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</si>
  <si>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</si>
  <si>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</si>
  <si>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</si>
  <si>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</si>
  <si>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</si>
  <si>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</si>
  <si>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</si>
  <si>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</si>
  <si>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</si>
  <si>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</si>
  <si>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</si>
  <si>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</si>
  <si>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</si>
  <si>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</si>
  <si>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</si>
  <si>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</si>
  <si>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</si>
  <si>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</si>
  <si>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</si>
  <si>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</si>
  <si>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</si>
  <si>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</si>
  <si>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</si>
  <si>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</si>
  <si>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</si>
  <si>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</si>
  <si>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</si>
  <si>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</si>
  <si>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</si>
  <si>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</si>
  <si>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</si>
  <si>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</si>
  <si>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</si>
  <si>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</si>
  <si>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</si>
  <si>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</si>
  <si>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</si>
  <si>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</si>
  <si>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</si>
  <si>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</si>
  <si>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</si>
  <si>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</si>
  <si>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</si>
  <si>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</si>
  <si>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</si>
  <si>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</si>
  <si>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</si>
  <si>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</si>
  <si>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</si>
  <si>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</si>
  <si>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</si>
  <si>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</si>
  <si>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</si>
  <si>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</si>
  <si>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</si>
  <si>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</si>
  <si>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</si>
  <si>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</si>
  <si>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</si>
  <si>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</si>
  <si>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</si>
  <si>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</si>
  <si>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</si>
  <si>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</si>
  <si>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</si>
  <si>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</si>
  <si>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</si>
  <si>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</si>
  <si>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</si>
  <si>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</si>
  <si>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</si>
  <si>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</si>
  <si>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</si>
  <si>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</si>
  <si>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</si>
  <si>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</si>
  <si>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</si>
  <si>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</si>
  <si>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</si>
  <si>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</si>
  <si>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</si>
  <si>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</si>
  <si>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</si>
  <si>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</si>
  <si>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</si>
  <si>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</si>
  <si>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</si>
  <si>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</si>
  <si>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</si>
  <si>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</si>
  <si>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</si>
  <si>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</si>
  <si>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</si>
  <si>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</si>
  <si>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</si>
  <si>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</si>
  <si>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</si>
  <si>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</si>
  <si>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</si>
  <si>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</si>
  <si>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</si>
  <si>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</si>
  <si>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</si>
  <si>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</si>
  <si>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</si>
  <si>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</si>
  <si>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</si>
  <si>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</si>
  <si>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</si>
  <si>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</si>
  <si>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</si>
  <si>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</si>
  <si>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</si>
  <si>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</si>
  <si>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</si>
  <si>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</si>
  <si>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</si>
  <si>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</si>
  <si>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</si>
  <si>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</si>
  <si>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</si>
  <si>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</si>
  <si>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</si>
  <si>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</si>
  <si>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</si>
  <si>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</si>
  <si>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</si>
  <si>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</si>
  <si>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</si>
  <si>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</si>
  <si>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</si>
  <si>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</si>
  <si>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</si>
  <si>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</si>
  <si>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</si>
  <si>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</si>
  <si>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</si>
  <si>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</si>
  <si>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</si>
  <si>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</si>
  <si>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</si>
  <si>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</si>
  <si>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</si>
  <si>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</si>
  <si>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</si>
  <si>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</si>
  <si>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</si>
  <si>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</si>
  <si>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</si>
  <si>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</si>
  <si>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</si>
  <si>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</si>
  <si>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</si>
  <si>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</si>
  <si>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</si>
  <si>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</si>
  <si>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</si>
  <si>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</si>
  <si>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</si>
  <si>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</si>
  <si>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</si>
  <si>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</si>
  <si>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</si>
  <si>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</si>
  <si>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</si>
  <si>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</si>
  <si>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</si>
  <si>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</si>
  <si>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</si>
  <si>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</si>
  <si>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</si>
  <si>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</si>
  <si>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</si>
  <si>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</si>
  <si>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</si>
  <si>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</si>
  <si>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</si>
  <si>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</si>
  <si>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</si>
  <si>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</si>
  <si>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</si>
  <si>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</si>
  <si>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</si>
  <si>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</si>
  <si>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</si>
  <si>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</si>
  <si>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</si>
  <si>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</si>
  <si>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</si>
  <si>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</si>
  <si>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</si>
  <si>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</si>
  <si>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</si>
  <si>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</si>
  <si>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</si>
  <si>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</si>
  <si>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</si>
  <si>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</si>
  <si>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</si>
  <si>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</si>
  <si>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</si>
  <si>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</si>
  <si>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</si>
  <si>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</si>
  <si>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</si>
  <si>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</si>
  <si>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</si>
  <si>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</si>
  <si>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</si>
  <si>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</si>
  <si>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</si>
  <si>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</si>
  <si>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</si>
  <si>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</si>
  <si>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</si>
  <si>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</si>
  <si>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</si>
  <si>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</si>
  <si>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</si>
  <si>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</si>
  <si>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</si>
  <si>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</si>
  <si>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</si>
  <si>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</si>
  <si>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</si>
  <si>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</si>
  <si>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</si>
  <si>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</si>
  <si>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</si>
  <si>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</si>
  <si>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</si>
  <si>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</si>
  <si>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</si>
  <si>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</si>
  <si>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</si>
  <si>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</si>
  <si>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</si>
  <si>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</si>
  <si>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</si>
  <si>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</si>
  <si>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</si>
  <si>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</si>
  <si>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</si>
  <si>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</si>
  <si>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</si>
  <si>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</si>
  <si>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</si>
  <si>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</si>
  <si>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</si>
  <si>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</si>
  <si>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</si>
  <si>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</si>
  <si>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</si>
  <si>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</si>
  <si>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</si>
  <si>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</si>
  <si>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</si>
  <si>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</si>
  <si>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</si>
  <si>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</si>
  <si>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</si>
  <si>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</si>
  <si>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</si>
  <si>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</si>
  <si>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</si>
  <si>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</si>
  <si>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</si>
  <si>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</si>
  <si>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</si>
  <si>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</si>
  <si>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</si>
  <si>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</si>
  <si>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</si>
  <si>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</si>
  <si>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</si>
  <si>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</si>
  <si>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</si>
  <si>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</si>
  <si>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</si>
  <si>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</si>
  <si>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</si>
  <si>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</si>
  <si>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</si>
  <si>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</si>
  <si>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</si>
  <si>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</si>
  <si>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</si>
  <si>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</si>
  <si>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</si>
  <si>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</si>
  <si>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</si>
  <si>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</si>
  <si>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</si>
  <si>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</si>
  <si>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</si>
  <si>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</si>
  <si>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</si>
  <si>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</si>
  <si>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</si>
  <si>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</si>
  <si>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</si>
  <si>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</si>
  <si>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</si>
  <si>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</si>
  <si>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</si>
  <si>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</si>
  <si>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</si>
  <si>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</si>
  <si>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</si>
  <si>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</si>
  <si>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</si>
  <si>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</si>
  <si>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</si>
  <si>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</si>
  <si>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</si>
  <si>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</si>
  <si>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</si>
  <si>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</si>
  <si>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</si>
  <si>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</si>
  <si>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</si>
  <si>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</si>
  <si>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</si>
  <si>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</si>
  <si>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</si>
  <si>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</si>
  <si>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</si>
  <si>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</si>
  <si>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</si>
  <si>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</si>
  <si>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</si>
  <si>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</si>
  <si>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</si>
  <si>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</si>
  <si>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</si>
  <si>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</si>
  <si>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</si>
  <si>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</si>
  <si>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</si>
  <si>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</si>
  <si>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</si>
  <si>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</si>
  <si>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</si>
  <si>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</si>
  <si>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</si>
  <si>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</si>
  <si>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</si>
  <si>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</si>
  <si>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</si>
  <si>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</si>
  <si>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</si>
  <si>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</si>
  <si>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</si>
  <si>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</si>
  <si>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</si>
  <si>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</si>
  <si>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</si>
  <si>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</si>
  <si>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</si>
  <si>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</si>
  <si>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</si>
  <si>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</si>
  <si>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</si>
  <si>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</si>
  <si>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</si>
  <si>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</si>
  <si>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</si>
  <si>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</si>
  <si>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</si>
  <si>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</si>
  <si>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</si>
  <si>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</si>
  <si>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</si>
  <si>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</si>
  <si>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</si>
  <si>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</si>
  <si>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</si>
  <si>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</si>
  <si>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</si>
  <si>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</si>
  <si>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</si>
  <si>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</si>
  <si>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</si>
  <si>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</si>
  <si>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</si>
  <si>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</si>
  <si>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</si>
  <si>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</si>
  <si>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</si>
  <si>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</si>
  <si>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</si>
  <si>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</si>
  <si>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</si>
  <si>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</si>
  <si>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</si>
  <si>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</si>
  <si>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</si>
  <si>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</si>
  <si>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</si>
  <si>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</si>
  <si>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</si>
  <si>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</si>
  <si>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</si>
  <si>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</si>
  <si>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</si>
  <si>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</si>
  <si>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</si>
  <si>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</si>
  <si>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</si>
  <si>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</si>
  <si>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</si>
  <si>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</si>
  <si>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</si>
  <si>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</si>
  <si>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</si>
  <si>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</si>
  <si>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</si>
  <si>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</si>
  <si>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</si>
  <si>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</si>
  <si>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</si>
  <si>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</si>
  <si>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</si>
  <si>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</si>
  <si>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</si>
  <si>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</si>
  <si>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</si>
  <si>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</si>
  <si>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</si>
  <si>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</si>
  <si>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</si>
  <si>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</si>
  <si>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</si>
  <si>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</si>
  <si>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</si>
  <si>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</si>
  <si>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</si>
  <si>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</si>
  <si>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</si>
  <si>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</si>
  <si>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</si>
  <si>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</si>
  <si>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</si>
  <si>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</si>
  <si>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</si>
  <si>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</si>
  <si>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</si>
  <si>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</si>
  <si>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</si>
  <si>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</si>
  <si>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</si>
  <si>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</si>
  <si>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</si>
  <si>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</si>
  <si>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</si>
  <si>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</si>
  <si>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</si>
  <si>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</si>
  <si>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</si>
  <si>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</si>
  <si>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</si>
  <si>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</si>
  <si>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</si>
  <si>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</si>
  <si>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</si>
  <si>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</si>
  <si>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</si>
  <si>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</si>
  <si>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</si>
  <si>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</si>
  <si>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</si>
  <si>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</si>
  <si>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</si>
  <si>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</si>
  <si>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</si>
  <si>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</si>
  <si>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</si>
  <si>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</si>
  <si>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</si>
  <si>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</si>
  <si>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</si>
  <si>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</si>
  <si>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</si>
  <si>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</si>
  <si>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</si>
  <si>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</si>
  <si>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</si>
  <si>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</si>
  <si>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</si>
  <si>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</si>
  <si>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</si>
  <si>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</si>
  <si>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</si>
  <si>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</si>
  <si>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</si>
  <si>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</si>
  <si>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</si>
  <si>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</si>
  <si>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</si>
  <si>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</si>
  <si>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</si>
  <si>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</si>
  <si>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</si>
  <si>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</si>
  <si>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</si>
  <si>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</si>
  <si>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</si>
  <si>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</si>
  <si>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</si>
  <si>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</si>
  <si>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</si>
  <si>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</si>
  <si>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</si>
  <si>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</si>
  <si>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</si>
  <si>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</si>
  <si>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</si>
  <si>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</si>
  <si>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</si>
  <si>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</si>
  <si>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</si>
  <si>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</si>
  <si>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</si>
  <si>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</si>
  <si>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</si>
  <si>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</si>
  <si>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</si>
  <si>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</si>
  <si>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</si>
  <si>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</si>
  <si>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</si>
  <si>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</si>
  <si>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</si>
  <si>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</si>
  <si>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</si>
  <si>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</si>
  <si>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</si>
  <si>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</si>
  <si>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</si>
  <si>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</si>
  <si>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</si>
  <si>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</si>
  <si>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</si>
  <si>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</si>
  <si>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</si>
  <si>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</si>
  <si>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</si>
  <si>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</si>
  <si>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</si>
  <si>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</si>
  <si>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</si>
  <si>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</si>
  <si>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</si>
  <si>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</si>
  <si>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</si>
  <si>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</si>
  <si>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</si>
  <si>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</si>
  <si>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</si>
  <si>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</si>
  <si>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</si>
  <si>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</si>
  <si>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</si>
  <si>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</si>
  <si>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</si>
  <si>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</si>
  <si>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</si>
  <si>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</si>
  <si>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</si>
  <si>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</si>
  <si>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</si>
  <si>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</si>
  <si>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</si>
  <si>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</si>
  <si>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</si>
  <si>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</si>
  <si>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</si>
  <si>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</si>
  <si>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</si>
  <si>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</si>
  <si>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</si>
  <si>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</si>
  <si>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</si>
  <si>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</si>
  <si>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</si>
  <si>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</si>
  <si>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</si>
  <si>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</si>
  <si>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</si>
  <si>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</si>
  <si>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</si>
  <si>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</si>
  <si>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</si>
  <si>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</si>
  <si>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</si>
  <si>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</si>
  <si>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</si>
  <si>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</si>
  <si>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</si>
  <si>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</si>
  <si>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</si>
  <si>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</si>
  <si>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</si>
  <si>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</si>
  <si>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</si>
  <si>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</si>
  <si>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</si>
  <si>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</si>
  <si>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</si>
  <si>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</si>
  <si>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</si>
  <si>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</si>
  <si>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</si>
  <si>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</si>
  <si>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</si>
  <si>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</si>
  <si>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</si>
  <si>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</si>
  <si>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</si>
  <si>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</si>
  <si>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</si>
  <si>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</si>
  <si>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</si>
  <si>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</si>
  <si>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</si>
  <si>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</si>
  <si>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</si>
  <si>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</si>
  <si>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</si>
  <si>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</si>
  <si>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</si>
  <si>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</si>
  <si>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</si>
  <si>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</si>
  <si>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</si>
  <si>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</si>
  <si>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</si>
  <si>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</si>
  <si>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</si>
  <si>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</si>
  <si>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</si>
  <si>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</si>
  <si>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</si>
  <si>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</si>
  <si>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</si>
  <si>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</si>
  <si>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</si>
  <si>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</si>
  <si>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</si>
  <si>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</si>
  <si>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</si>
  <si>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</si>
  <si>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</si>
  <si>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</si>
  <si>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</si>
  <si>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</si>
  <si>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</si>
  <si>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</si>
  <si>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</si>
  <si>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</si>
  <si>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</si>
  <si>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</si>
  <si>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</si>
  <si>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</si>
  <si>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</si>
  <si>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</si>
  <si>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</si>
  <si>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</si>
  <si>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</si>
  <si>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</si>
  <si>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</si>
  <si>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</si>
  <si>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</si>
  <si>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</si>
  <si>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</si>
  <si>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</si>
  <si>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</si>
  <si>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</si>
  <si>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</si>
  <si>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</si>
  <si>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</si>
  <si>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</si>
  <si>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</si>
  <si>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</si>
  <si>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</si>
  <si>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</si>
  <si>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</si>
  <si>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</si>
  <si>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</si>
  <si>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</si>
  <si>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</si>
  <si>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</si>
  <si>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</si>
  <si>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</si>
  <si>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</si>
  <si>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</si>
  <si>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</si>
  <si>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</si>
  <si>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</si>
  <si>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</si>
  <si>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</si>
  <si>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</si>
  <si>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</si>
  <si>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</si>
  <si>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</si>
  <si>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</si>
  <si>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</si>
  <si>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</si>
  <si>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</si>
  <si>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</si>
  <si>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</si>
  <si>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</si>
  <si>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</si>
  <si>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</si>
  <si>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</si>
  <si>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</si>
  <si>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</si>
  <si>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</si>
  <si>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</si>
  <si>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</si>
  <si>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</si>
  <si>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</si>
  <si>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</si>
  <si>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</si>
  <si>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</si>
  <si>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</si>
  <si>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</si>
  <si>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</si>
  <si>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</si>
  <si>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</si>
  <si>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</si>
  <si>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</si>
  <si>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</si>
  <si>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</si>
  <si>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</si>
  <si>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</si>
  <si>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</si>
  <si>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</si>
  <si>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</si>
  <si>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</si>
  <si>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</si>
  <si>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</si>
  <si>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</si>
  <si>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</si>
  <si>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</si>
  <si>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</si>
  <si>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</si>
  <si>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</si>
  <si>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</si>
  <si>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</si>
  <si>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</si>
  <si>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</si>
  <si>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</si>
  <si>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</si>
  <si>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</si>
  <si>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</si>
  <si>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</si>
  <si>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</si>
  <si>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</si>
  <si>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</si>
  <si>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</si>
  <si>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</si>
  <si>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</si>
  <si>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</si>
  <si>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</si>
  <si>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</si>
  <si>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</si>
  <si>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</si>
  <si>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</si>
  <si>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</si>
  <si>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</si>
  <si>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</si>
  <si>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</si>
  <si>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</si>
  <si>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</si>
  <si>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</si>
  <si>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</si>
  <si>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</si>
  <si>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</si>
  <si>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</si>
  <si>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</si>
  <si>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</si>
  <si>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</si>
  <si>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</si>
  <si>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</si>
  <si>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</si>
  <si>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</si>
  <si>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</si>
  <si>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</si>
  <si>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</si>
  <si>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</si>
  <si>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</si>
  <si>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</si>
  <si>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</si>
  <si>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</si>
  <si>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</si>
  <si>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</si>
  <si>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</si>
  <si>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</si>
  <si>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</si>
  <si>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</si>
  <si>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</si>
  <si>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</si>
  <si>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</si>
  <si>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</si>
  <si>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</si>
  <si>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</si>
  <si>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</si>
  <si>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</si>
  <si>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</si>
  <si>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</si>
  <si>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</si>
  <si>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</si>
  <si>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</si>
  <si>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</si>
  <si>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</si>
  <si>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</si>
  <si>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</si>
  <si>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</si>
  <si>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</si>
  <si>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</si>
  <si>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</si>
  <si>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</si>
  <si>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</si>
  <si>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</si>
  <si>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</si>
  <si>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</si>
  <si>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</si>
  <si>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</si>
  <si>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</si>
  <si>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</si>
  <si>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</si>
  <si>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</si>
  <si>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</si>
  <si>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</si>
  <si>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</si>
  <si>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</si>
  <si>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</si>
  <si>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</si>
  <si>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</si>
  <si>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</si>
  <si>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</si>
  <si>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</si>
  <si>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</si>
  <si>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</si>
  <si>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</si>
  <si>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</si>
  <si>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</si>
  <si>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</si>
  <si>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</si>
  <si>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</si>
  <si>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</si>
  <si>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</si>
  <si>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</si>
  <si>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</si>
  <si>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</si>
  <si>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</si>
  <si>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</si>
  <si>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</si>
  <si>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</si>
  <si>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</si>
  <si>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</si>
  <si>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</si>
  <si>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</si>
  <si>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</si>
  <si>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</si>
  <si>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</si>
  <si>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</si>
  <si>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</si>
  <si>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</si>
  <si>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</si>
  <si>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</si>
  <si>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</si>
  <si>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</si>
  <si>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</si>
  <si>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</si>
  <si>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</si>
  <si>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</si>
  <si>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</si>
  <si>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</si>
  <si>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</si>
  <si>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</si>
  <si>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</si>
  <si>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</si>
  <si>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</si>
  <si>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</si>
  <si>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</si>
  <si>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</si>
  <si>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</si>
  <si>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</si>
  <si>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</si>
  <si>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</si>
  <si>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</si>
  <si>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</si>
  <si>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</si>
  <si>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</si>
  <si>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</si>
  <si>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</si>
  <si>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</si>
  <si>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</si>
  <si>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</si>
  <si>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</si>
  <si>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</si>
  <si>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</si>
  <si>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</si>
  <si>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</si>
  <si>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</si>
  <si>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</si>
  <si>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</si>
  <si>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</si>
  <si>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</si>
  <si>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</si>
  <si>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</si>
  <si>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</si>
  <si>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</si>
  <si>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</si>
  <si>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</si>
  <si>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</si>
  <si>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</si>
  <si>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</si>
  <si>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</si>
  <si>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</si>
  <si>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</si>
  <si>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</si>
  <si>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</si>
  <si>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</si>
  <si>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</si>
  <si>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</si>
  <si>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</si>
  <si>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</si>
  <si>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</si>
  <si>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</si>
  <si>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</si>
  <si>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</si>
  <si>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</si>
  <si>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</si>
  <si>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</si>
  <si>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</si>
  <si>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</si>
  <si>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</si>
  <si>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</si>
  <si>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</si>
  <si>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</si>
  <si>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</si>
  <si>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</si>
  <si>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</si>
  <si>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</si>
  <si>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</si>
  <si>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</si>
  <si>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</si>
  <si>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</si>
  <si>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</si>
  <si>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</si>
  <si>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</si>
  <si>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</si>
  <si>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</si>
  <si>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</si>
  <si>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</si>
  <si>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</si>
  <si>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</si>
  <si>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</si>
  <si>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</si>
  <si>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</si>
  <si>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</si>
  <si>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</si>
  <si>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</si>
  <si>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</si>
  <si>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</si>
  <si>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</si>
  <si>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</si>
  <si>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</si>
  <si>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</si>
  <si>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</si>
  <si>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</si>
  <si>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</si>
  <si>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</si>
  <si>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</si>
  <si>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</si>
  <si>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</si>
  <si>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</si>
  <si>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</si>
  <si>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</si>
  <si>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</si>
  <si>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</si>
  <si>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</si>
  <si>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</si>
  <si>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</si>
  <si>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</si>
  <si>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</si>
  <si>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</si>
  <si>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</si>
  <si>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</si>
  <si>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</si>
  <si>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</si>
  <si>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</si>
  <si>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</si>
  <si>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</si>
  <si>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</si>
  <si>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</si>
  <si>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</si>
  <si>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</si>
  <si>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</si>
  <si>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</si>
  <si>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</si>
  <si>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</si>
  <si>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</si>
  <si>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</si>
  <si>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</si>
  <si>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</si>
  <si>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</si>
  <si>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</si>
  <si>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</si>
  <si>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</si>
  <si>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</si>
  <si>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</si>
  <si>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</si>
  <si>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</si>
  <si>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</si>
  <si>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</si>
  <si>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</si>
  <si>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</si>
  <si>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</si>
  <si>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</si>
  <si>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</si>
  <si>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</si>
  <si>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</si>
  <si>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</si>
  <si>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</si>
  <si>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</si>
  <si>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</si>
  <si>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</si>
  <si>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</si>
  <si>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</si>
  <si>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</si>
  <si>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</si>
  <si>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</si>
  <si>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</si>
  <si>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</si>
  <si>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</si>
  <si>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</si>
  <si>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</si>
  <si>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</si>
  <si>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</si>
  <si>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</si>
  <si>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</si>
  <si>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</si>
  <si>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</si>
  <si>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</si>
  <si>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</si>
  <si>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</si>
  <si>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</si>
  <si>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</si>
  <si>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</si>
  <si>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</si>
  <si>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</si>
  <si>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</si>
  <si>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</si>
  <si>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</si>
  <si>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</si>
  <si>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</si>
  <si>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</si>
  <si>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</si>
  <si>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</si>
  <si>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</si>
  <si>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</si>
  <si>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</si>
  <si>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</si>
  <si>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</si>
  <si>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</si>
  <si>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</si>
  <si>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</si>
  <si>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</si>
  <si>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</si>
  <si>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</si>
  <si>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</si>
  <si>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</si>
  <si>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</si>
  <si>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</si>
  <si>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</si>
  <si>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</si>
  <si>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</si>
  <si>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</si>
  <si>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</si>
  <si>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</si>
  <si>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</si>
  <si>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</si>
  <si>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</si>
  <si>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</si>
  <si>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</si>
  <si>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</si>
  <si>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</si>
  <si>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</si>
  <si>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</si>
  <si>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</si>
  <si>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</si>
  <si>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</si>
  <si>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</si>
  <si>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</si>
  <si>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</si>
  <si>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</si>
  <si>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</si>
  <si>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</si>
  <si>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</si>
  <si>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</si>
  <si>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</si>
  <si>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</si>
  <si>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</si>
  <si>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</si>
  <si>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</si>
  <si>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</si>
  <si>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</si>
  <si>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</si>
  <si>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</si>
  <si>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</si>
  <si>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</si>
  <si>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</si>
  <si>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</si>
  <si>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</si>
  <si>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</si>
  <si>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</si>
  <si>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</si>
  <si>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</si>
  <si>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</si>
  <si>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</si>
  <si>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</si>
  <si>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</si>
  <si>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</si>
  <si>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</si>
  <si>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</si>
  <si>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</si>
  <si>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</si>
  <si>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</si>
  <si>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</si>
  <si>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</si>
  <si>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</si>
  <si>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</si>
  <si>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</si>
  <si>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</si>
  <si>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</si>
  <si>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</si>
  <si>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</si>
  <si>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</si>
  <si>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</si>
  <si>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</si>
  <si>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</si>
  <si>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</si>
  <si>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</si>
  <si>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</si>
  <si>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</si>
  <si>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</si>
  <si>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</si>
  <si>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</si>
  <si>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</si>
  <si>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</si>
  <si>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</si>
  <si>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</si>
  <si>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</si>
  <si>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</si>
  <si>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</si>
  <si>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</si>
  <si>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</si>
  <si>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</si>
  <si>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</si>
  <si>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</si>
  <si>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</si>
  <si>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</si>
  <si>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</si>
  <si>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</si>
  <si>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</si>
  <si>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</si>
  <si>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</si>
  <si>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</si>
  <si>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</si>
  <si>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</si>
  <si>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</si>
  <si>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</si>
  <si>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</si>
  <si>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</si>
  <si>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</si>
  <si>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</si>
  <si>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</si>
  <si>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</si>
  <si>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</si>
  <si>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</si>
  <si>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</si>
  <si>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</si>
  <si>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</si>
  <si>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</si>
  <si>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</si>
  <si>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</si>
  <si>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</si>
  <si>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</si>
  <si>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</si>
  <si>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</si>
  <si>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</si>
  <si>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</si>
  <si>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</si>
  <si>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</si>
  <si>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</si>
  <si>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</si>
  <si>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</si>
  <si>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</si>
  <si>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</si>
  <si>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</si>
  <si>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</si>
  <si>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</si>
  <si>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</si>
  <si>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</si>
  <si>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</si>
  <si>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</si>
  <si>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</si>
  <si>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</si>
  <si>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</si>
  <si>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</si>
  <si>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</si>
  <si>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</si>
  <si>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</si>
  <si>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</si>
  <si>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</si>
  <si>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</si>
  <si>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</si>
  <si>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</si>
  <si>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</si>
  <si>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</si>
  <si>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</si>
  <si>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</si>
  <si>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</si>
  <si>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</si>
  <si>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</si>
  <si>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</si>
  <si>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</si>
  <si>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</si>
  <si>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</si>
  <si>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</si>
  <si>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</si>
  <si>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</si>
  <si>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</si>
  <si>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</si>
  <si>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</si>
  <si>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</si>
  <si>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</si>
  <si>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</si>
  <si>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</si>
  <si>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</si>
  <si>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</si>
  <si>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</si>
  <si>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</si>
  <si>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</si>
  <si>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</si>
  <si>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</si>
  <si>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</si>
  <si>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</si>
  <si>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</si>
  <si>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</si>
  <si>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</si>
  <si>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</si>
  <si>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</si>
  <si>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</si>
  <si>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</si>
  <si>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</si>
  <si>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</si>
  <si>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</si>
  <si>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</si>
  <si>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</si>
  <si>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</si>
  <si>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</si>
  <si>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</si>
  <si>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</si>
  <si>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</si>
  <si>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</si>
  <si>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</si>
  <si>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</si>
  <si>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</si>
  <si>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</si>
  <si>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</si>
  <si>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</si>
  <si>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</si>
  <si>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</si>
  <si>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</si>
  <si>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</si>
  <si>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</si>
  <si>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</si>
  <si>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</si>
  <si>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</si>
  <si>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</si>
  <si>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</si>
  <si>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</si>
  <si>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</si>
  <si>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</si>
  <si>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</si>
  <si>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</si>
  <si>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</si>
  <si>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</si>
  <si>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</si>
  <si>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</si>
  <si>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</si>
  <si>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</si>
  <si>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</si>
  <si>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</si>
  <si>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</si>
  <si>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</si>
  <si>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</si>
  <si>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</si>
  <si>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</si>
  <si>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</si>
  <si>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</si>
  <si>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</si>
  <si>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</si>
  <si>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</si>
  <si>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</si>
  <si>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</si>
  <si>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</si>
  <si>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</si>
  <si>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</si>
  <si>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</si>
  <si>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</si>
  <si>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</si>
  <si>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</si>
  <si>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</si>
  <si>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</si>
  <si>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</si>
  <si>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</si>
  <si>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</si>
  <si>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</si>
  <si>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</si>
  <si>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</si>
  <si>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</si>
  <si>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</si>
  <si>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</si>
  <si>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</si>
  <si>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</si>
  <si>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</si>
  <si>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</si>
  <si>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</si>
  <si>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</si>
  <si>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</si>
  <si>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</si>
  <si>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</si>
  <si>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</si>
  <si>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</si>
  <si>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</si>
  <si>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</si>
  <si>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</si>
  <si>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</si>
  <si>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</si>
  <si>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</si>
  <si>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</si>
  <si>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</si>
  <si>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</si>
  <si>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</si>
  <si>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</si>
  <si>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</si>
  <si>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</si>
  <si>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</si>
  <si>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</si>
  <si>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</si>
  <si>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</si>
  <si>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</si>
  <si>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</si>
  <si>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</si>
  <si>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</si>
  <si>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</si>
  <si>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</si>
  <si>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</si>
  <si>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</si>
  <si>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</si>
  <si>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</si>
  <si>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</si>
  <si>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</si>
  <si>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</si>
  <si>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</si>
  <si>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</si>
  <si>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</si>
  <si>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</si>
  <si>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</si>
  <si>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</si>
  <si>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</si>
  <si>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</si>
  <si>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</si>
  <si>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</si>
  <si>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</si>
  <si>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</si>
  <si>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</si>
  <si>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</si>
  <si>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</si>
  <si>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</si>
  <si>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</si>
  <si>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</si>
  <si>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</si>
  <si>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</si>
  <si>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</si>
  <si>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</si>
  <si>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</si>
  <si>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</si>
  <si>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</si>
  <si>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</si>
  <si>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</si>
  <si>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</si>
  <si>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</si>
  <si>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</si>
  <si>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</si>
  <si>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</si>
  <si>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</si>
  <si>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</si>
  <si>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</si>
  <si>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</si>
  <si>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</si>
  <si>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</si>
  <si>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</si>
  <si>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</si>
  <si>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</si>
  <si>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</si>
  <si>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</si>
  <si>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</si>
  <si>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</si>
  <si>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</si>
  <si>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</si>
  <si>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</si>
  <si>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</si>
  <si>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</si>
  <si>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</si>
  <si>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</si>
  <si>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</si>
  <si>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</si>
  <si>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</si>
  <si>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</si>
  <si>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</si>
  <si>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</si>
  <si>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</si>
  <si>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</si>
  <si>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</si>
  <si>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</si>
  <si>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</si>
  <si>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</si>
  <si>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</si>
  <si>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</si>
  <si>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</si>
  <si>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</si>
  <si>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</si>
  <si>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</si>
  <si>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</si>
  <si>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</si>
  <si>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</si>
  <si>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</si>
  <si>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</si>
  <si>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</si>
  <si>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</si>
  <si>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</si>
  <si>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</si>
  <si>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</si>
  <si>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</si>
  <si>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</si>
  <si>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</si>
  <si>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</si>
  <si>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</si>
  <si>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</si>
  <si>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</si>
  <si>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</si>
  <si>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</si>
  <si>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</si>
  <si>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</si>
  <si>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</si>
  <si>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</si>
  <si>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</si>
  <si>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</si>
  <si>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</si>
  <si>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</si>
  <si>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</si>
  <si>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</si>
  <si>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</si>
  <si>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</si>
  <si>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</si>
  <si>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</si>
  <si>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</si>
  <si>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</si>
  <si>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</si>
  <si>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</si>
  <si>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</si>
  <si>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</si>
  <si>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</si>
  <si>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</si>
  <si>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</si>
  <si>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</si>
  <si>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</si>
  <si>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</si>
  <si>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</si>
  <si>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</si>
  <si>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</si>
  <si>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</si>
  <si>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</si>
  <si>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</si>
  <si>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</si>
  <si>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</si>
  <si>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</si>
  <si>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</si>
  <si>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</si>
  <si>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</si>
  <si>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</si>
  <si>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</si>
  <si>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</si>
  <si>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</si>
  <si>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</si>
  <si>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</si>
  <si>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</si>
  <si>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</si>
  <si>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</si>
  <si>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</si>
  <si>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</si>
  <si>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</si>
  <si>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</si>
  <si>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</si>
  <si>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</si>
  <si>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</si>
  <si>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</si>
  <si>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</si>
  <si>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</si>
  <si>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</si>
  <si>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</si>
  <si>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</si>
  <si>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</si>
  <si>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</si>
  <si>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</si>
  <si>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</si>
  <si>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</si>
  <si>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</si>
  <si>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</si>
  <si>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</si>
  <si>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</si>
  <si>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</si>
  <si>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</si>
  <si>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</si>
  <si>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</si>
  <si>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</si>
  <si>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</si>
  <si>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</si>
  <si>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</si>
  <si>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</si>
  <si>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</si>
  <si>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</si>
  <si>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</si>
  <si>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</si>
  <si>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</si>
  <si>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</si>
  <si>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</si>
  <si>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</si>
  <si>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</si>
  <si>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</si>
  <si>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</si>
  <si>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</si>
  <si>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</si>
  <si>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</si>
  <si>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</si>
  <si>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</si>
  <si>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</si>
  <si>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</si>
  <si>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</si>
  <si>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</si>
  <si>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</si>
  <si>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</si>
  <si>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</si>
  <si>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</si>
  <si>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</si>
  <si>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</si>
  <si>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</si>
  <si>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</si>
  <si>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</si>
  <si>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</si>
  <si>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</si>
  <si>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</si>
  <si>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</si>
  <si>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</si>
  <si>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</si>
  <si>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</si>
  <si>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</si>
  <si>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</si>
  <si>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</si>
  <si>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</si>
  <si>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</si>
  <si>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</si>
  <si>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</si>
  <si>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</si>
  <si>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</si>
  <si>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</si>
  <si>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</si>
  <si>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</si>
  <si>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</si>
  <si>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</si>
  <si>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</si>
  <si>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</si>
  <si>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</si>
  <si>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</si>
  <si>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</si>
  <si>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</si>
  <si>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</si>
  <si>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</si>
  <si>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</si>
  <si>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</si>
  <si>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</si>
  <si>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</si>
  <si>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</si>
  <si>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</si>
  <si>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</si>
  <si>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</si>
  <si>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</si>
  <si>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</si>
  <si>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</si>
  <si>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</si>
  <si>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</si>
  <si>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</si>
  <si>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</si>
  <si>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</si>
  <si>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</si>
  <si>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</si>
  <si>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</si>
  <si>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</si>
  <si>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</si>
  <si>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</si>
  <si>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</si>
  <si>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</si>
  <si>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</si>
  <si>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</si>
  <si>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</si>
  <si>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</si>
  <si>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</si>
  <si>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</si>
  <si>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</si>
  <si>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</si>
  <si>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</si>
  <si>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</si>
  <si>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</si>
  <si>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</si>
  <si>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</si>
  <si>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</si>
  <si>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</si>
  <si>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</si>
  <si>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</si>
  <si>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</si>
  <si>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</si>
  <si>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</si>
  <si>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</si>
  <si>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</si>
  <si>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</si>
  <si>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</si>
  <si>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</si>
  <si>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</si>
  <si>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</si>
  <si>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</si>
  <si>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</si>
  <si>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</si>
  <si>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</si>
  <si>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</si>
  <si>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</si>
  <si>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</si>
  <si>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</si>
  <si>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</si>
  <si>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</si>
  <si>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</si>
  <si>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</si>
  <si>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</si>
  <si>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</si>
  <si>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</si>
  <si>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</si>
  <si>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</si>
  <si>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</si>
  <si>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</si>
  <si>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</si>
  <si>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</si>
  <si>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</si>
  <si>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</si>
  <si>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</si>
  <si>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</si>
  <si>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</si>
  <si>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</si>
  <si>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</si>
  <si>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</si>
  <si>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</si>
  <si>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</si>
  <si>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</si>
  <si>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</si>
  <si>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</si>
  <si>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</si>
  <si>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</si>
  <si>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</si>
  <si>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</si>
  <si>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</si>
  <si>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</si>
  <si>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</si>
  <si>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</si>
  <si>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</si>
  <si>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</si>
  <si>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</si>
  <si>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</si>
  <si>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</si>
  <si>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</si>
  <si>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</si>
  <si>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</si>
  <si>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</si>
  <si>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</si>
  <si>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</si>
  <si>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</si>
  <si>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</si>
  <si>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</si>
  <si>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</si>
  <si>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</si>
  <si>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</si>
  <si>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</si>
  <si>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</si>
  <si>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</si>
  <si>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</si>
  <si>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</si>
  <si>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</si>
  <si>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</si>
  <si>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</si>
  <si>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</si>
  <si>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</si>
  <si>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</si>
  <si>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</si>
  <si>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</si>
  <si>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</si>
  <si>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</si>
  <si>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</si>
  <si>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</si>
  <si>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</si>
  <si>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</si>
  <si>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</si>
  <si>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</si>
  <si>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</si>
  <si>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</si>
  <si>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</si>
  <si>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</si>
  <si>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</si>
  <si>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</si>
  <si>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</si>
  <si>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</si>
  <si>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</si>
  <si>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</si>
  <si>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</si>
  <si>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</si>
  <si>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</si>
  <si>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</si>
  <si>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</si>
  <si>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</si>
  <si>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</si>
  <si>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</si>
  <si>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</si>
  <si>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</si>
  <si>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</si>
  <si>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</si>
  <si>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</si>
  <si>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</si>
  <si>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</si>
  <si>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</si>
  <si>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</si>
  <si>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</si>
  <si>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</si>
  <si>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</si>
  <si>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</si>
  <si>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</si>
  <si>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</si>
  <si>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</si>
  <si>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</si>
  <si>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</si>
  <si>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</si>
  <si>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</si>
  <si>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</si>
  <si>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</si>
  <si>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</si>
  <si>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</si>
  <si>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</si>
  <si>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</si>
  <si>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</si>
  <si>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</si>
  <si>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</si>
  <si>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</si>
  <si>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</si>
  <si>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</si>
  <si>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</si>
  <si>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</si>
  <si>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</si>
  <si>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</si>
  <si>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</si>
  <si>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</si>
  <si>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</si>
  <si>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</si>
  <si>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</si>
  <si>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</si>
  <si>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</si>
  <si>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</si>
  <si>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</si>
  <si>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</si>
  <si>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</si>
  <si>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</si>
  <si>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</si>
  <si>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</si>
  <si>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</si>
  <si>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</si>
  <si>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</si>
  <si>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</si>
  <si>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</si>
  <si>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</si>
  <si>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</si>
  <si>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</si>
  <si>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</si>
  <si>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</si>
  <si>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</si>
  <si>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</si>
  <si>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</si>
  <si>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</si>
  <si>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</si>
  <si>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</si>
  <si>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</si>
  <si>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</si>
  <si>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</si>
  <si>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</si>
  <si>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</si>
  <si>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</si>
  <si>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</si>
  <si>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</si>
  <si>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</si>
  <si>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</si>
  <si>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</si>
  <si>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</si>
  <si>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</si>
  <si>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</si>
  <si>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</si>
  <si>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</si>
  <si>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</si>
  <si>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</si>
  <si>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</si>
  <si>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</si>
  <si>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</si>
  <si>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</si>
  <si>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</si>
  <si>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</si>
  <si>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</si>
  <si>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</si>
  <si>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</si>
  <si>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</si>
  <si>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</si>
  <si>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</si>
  <si>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</si>
  <si>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</si>
  <si>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</si>
  <si>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</si>
  <si>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</si>
  <si>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</si>
  <si>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</si>
  <si>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</si>
  <si>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</si>
  <si>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</si>
  <si>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</si>
  <si>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</si>
  <si>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</si>
  <si>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</si>
  <si>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</si>
  <si>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</si>
  <si>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</si>
  <si>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</si>
  <si>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</si>
  <si>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</si>
  <si>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</si>
  <si>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</si>
  <si>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</si>
  <si>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</si>
  <si>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</si>
  <si>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</si>
  <si>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</si>
  <si>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</si>
  <si>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</si>
  <si>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</si>
  <si>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</si>
  <si>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</si>
  <si>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</si>
  <si>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</si>
  <si>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</si>
  <si>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</si>
  <si>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</si>
  <si>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</si>
  <si>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</si>
  <si>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</si>
  <si>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</si>
  <si>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</si>
  <si>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</si>
  <si>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</si>
  <si>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</si>
  <si>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</si>
  <si>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</si>
  <si>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</si>
  <si>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</si>
  <si>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</si>
  <si>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</si>
  <si>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</si>
  <si>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</si>
  <si>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</si>
  <si>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</si>
  <si>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</si>
  <si>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</si>
  <si>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</si>
  <si>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</si>
  <si>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</si>
  <si>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</si>
  <si>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</si>
  <si>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</si>
  <si>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</si>
  <si>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</si>
  <si>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</si>
  <si>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</si>
  <si>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</si>
  <si>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</si>
  <si>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</si>
  <si>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</si>
  <si>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</si>
  <si>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</si>
  <si>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</si>
  <si>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</si>
  <si>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</si>
  <si>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</si>
  <si>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</si>
  <si>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</si>
  <si>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</si>
  <si>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</si>
  <si>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</si>
  <si>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</si>
  <si>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</si>
  <si>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</si>
  <si>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</si>
  <si>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</si>
  <si>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</si>
  <si>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</si>
  <si>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</si>
  <si>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</si>
  <si>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</si>
  <si>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</si>
  <si>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</si>
  <si>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</si>
  <si>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</si>
  <si>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</si>
  <si>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</si>
  <si>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</si>
  <si>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</si>
  <si>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</si>
  <si>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</si>
  <si>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</si>
  <si>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</si>
  <si>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</si>
  <si>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</si>
  <si>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</si>
  <si>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</si>
  <si>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</si>
  <si>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</si>
  <si>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</si>
  <si>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</si>
  <si>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</si>
  <si>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</si>
  <si>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</si>
  <si>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</si>
  <si>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</si>
  <si>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</si>
  <si>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</si>
  <si>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</si>
  <si>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</si>
  <si>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</si>
  <si>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</si>
  <si>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</si>
  <si>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</si>
  <si>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</si>
  <si>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</si>
  <si>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</si>
  <si>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</si>
  <si>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</si>
  <si>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</si>
  <si>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</si>
  <si>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</si>
  <si>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</si>
  <si>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</si>
  <si>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</si>
  <si>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</si>
  <si>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</si>
  <si>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</si>
  <si>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</si>
  <si>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</si>
  <si>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</si>
  <si>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</si>
  <si>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</si>
  <si>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</si>
  <si>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</si>
  <si>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</si>
  <si>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</si>
  <si>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</si>
  <si>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</si>
  <si>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</si>
  <si>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</si>
  <si>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</si>
  <si>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</si>
  <si>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</si>
  <si>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</si>
  <si>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</si>
  <si>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</si>
  <si>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</si>
  <si>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</si>
  <si>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</si>
  <si>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</si>
  <si>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</si>
  <si>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</si>
  <si>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</si>
  <si>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</si>
  <si>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</si>
  <si>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</si>
  <si>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</si>
  <si>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</si>
  <si>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</si>
  <si>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</si>
  <si>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</si>
  <si>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</si>
  <si>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</si>
  <si>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</si>
  <si>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</si>
  <si>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</si>
  <si>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</si>
  <si>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</si>
  <si>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</si>
  <si>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</si>
  <si>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</si>
  <si>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</si>
  <si>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</si>
  <si>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</si>
  <si>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</si>
  <si>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</si>
  <si>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</si>
  <si>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</si>
  <si>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</si>
  <si>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</si>
  <si>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</si>
  <si>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</si>
  <si>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</si>
  <si>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</si>
  <si>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</si>
  <si>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</si>
  <si>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</si>
  <si>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</si>
  <si>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</si>
  <si>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</si>
  <si>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</si>
  <si>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</si>
  <si>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</si>
  <si>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</si>
  <si>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</si>
  <si>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</si>
  <si>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</si>
  <si>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</si>
  <si>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</si>
  <si>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</si>
  <si>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</si>
  <si>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</si>
  <si>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</si>
  <si>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</si>
  <si>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</si>
  <si>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</si>
  <si>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</si>
  <si>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</si>
  <si>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</si>
  <si>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</si>
  <si>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</si>
  <si>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</si>
  <si>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</si>
  <si>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</si>
  <si>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</si>
  <si>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</si>
  <si>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</si>
  <si>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</si>
  <si>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</si>
  <si>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</si>
  <si>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</si>
  <si>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</si>
  <si>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</si>
  <si>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</si>
  <si>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</si>
  <si>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</si>
  <si>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</si>
  <si>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</si>
  <si>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</si>
  <si>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</si>
  <si>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</si>
  <si>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</si>
  <si>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</si>
  <si>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</si>
  <si>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</si>
  <si>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</si>
  <si>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</si>
  <si>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</si>
  <si>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</si>
  <si>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</si>
  <si>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</si>
  <si>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</si>
  <si>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</si>
  <si>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</si>
  <si>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</si>
  <si>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</si>
  <si>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</si>
  <si>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</si>
  <si>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</si>
  <si>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</si>
  <si>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</si>
  <si>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</si>
  <si>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</si>
  <si>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</si>
  <si>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</si>
  <si>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</si>
  <si>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</si>
  <si>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</si>
  <si>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</si>
  <si>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</si>
  <si>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</si>
  <si>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</si>
  <si>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</si>
  <si>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</si>
  <si>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</si>
  <si>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</si>
  <si>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</si>
  <si>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</si>
  <si>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</si>
  <si>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</si>
  <si>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</si>
  <si>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</si>
  <si>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</si>
  <si>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</si>
  <si>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</si>
  <si>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</si>
  <si>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</si>
  <si>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</si>
  <si>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</si>
  <si>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</si>
  <si>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</si>
  <si>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</si>
  <si>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</si>
  <si>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</si>
  <si>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</si>
  <si>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</si>
  <si>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</si>
  <si>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</si>
  <si>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</si>
  <si>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</si>
  <si>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</si>
  <si>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</si>
  <si>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</si>
  <si>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</si>
  <si>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</si>
  <si>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</si>
  <si>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</si>
  <si>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</si>
  <si>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</si>
  <si>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</si>
  <si>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</si>
  <si>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</si>
  <si>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</si>
  <si>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</si>
  <si>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</si>
  <si>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</si>
  <si>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</si>
  <si>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</si>
  <si>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</si>
  <si>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</si>
  <si>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</si>
  <si>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</si>
  <si>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</si>
  <si>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</si>
  <si>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</si>
  <si>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</si>
  <si>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</si>
  <si>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</si>
  <si>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</si>
  <si>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</si>
  <si>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</si>
  <si>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</si>
  <si>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</si>
  <si>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</si>
  <si>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</si>
  <si>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</si>
  <si>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</si>
  <si>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</si>
  <si>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</si>
  <si>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</si>
  <si>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</si>
  <si>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</si>
  <si>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</si>
  <si>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</si>
  <si>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</si>
  <si>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</si>
  <si>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</si>
  <si>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</si>
  <si>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</si>
  <si>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</si>
  <si>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</si>
  <si>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</si>
  <si>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</si>
  <si>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</si>
  <si>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</si>
  <si>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</si>
  <si>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</si>
  <si>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</si>
  <si>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</si>
  <si>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</si>
  <si>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</si>
  <si>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</si>
  <si>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</si>
  <si>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</si>
  <si>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</si>
  <si>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</si>
  <si>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</si>
  <si>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</si>
  <si>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</si>
  <si>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</si>
  <si>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</si>
  <si>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</si>
  <si>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</si>
  <si>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</si>
  <si>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</si>
  <si>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</si>
  <si>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</si>
  <si>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</si>
  <si>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</si>
  <si>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</si>
  <si>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</si>
  <si>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</si>
  <si>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</si>
  <si>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</si>
  <si>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</si>
  <si>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</si>
  <si>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</si>
  <si>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</si>
  <si>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</si>
  <si>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</si>
  <si>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</si>
  <si>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</si>
  <si>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</si>
  <si>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</si>
  <si>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</si>
  <si>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</si>
  <si>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</si>
  <si>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</si>
  <si>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</si>
  <si>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</si>
  <si>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</si>
  <si>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</si>
  <si>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</si>
  <si>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</si>
  <si>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</si>
  <si>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</si>
  <si>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</si>
  <si>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</si>
  <si>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</si>
  <si>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</si>
  <si>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</si>
  <si>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</si>
  <si>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</si>
  <si>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</si>
  <si>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</si>
  <si>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</si>
  <si>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</si>
  <si>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</si>
  <si>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</si>
  <si>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</si>
  <si>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</si>
  <si>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</si>
  <si>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</si>
  <si>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</si>
  <si>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</si>
  <si>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</si>
  <si>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</si>
  <si>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</si>
  <si>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</si>
  <si>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</si>
  <si>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</si>
  <si>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</si>
  <si>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</si>
  <si>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</si>
  <si>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</si>
  <si>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</si>
  <si>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</si>
  <si>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</si>
  <si>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</si>
  <si>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</si>
  <si>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</si>
  <si>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</si>
  <si>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</si>
  <si>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</si>
  <si>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</si>
  <si>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</si>
  <si>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</si>
  <si>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</si>
  <si>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</si>
  <si>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</si>
  <si>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</si>
  <si>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</si>
  <si>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</si>
  <si>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</si>
  <si>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</si>
  <si>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</si>
  <si>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</si>
  <si>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</si>
  <si>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</si>
  <si>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</si>
  <si>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</si>
  <si>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</si>
  <si>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</si>
  <si>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</si>
  <si>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</si>
  <si>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</si>
  <si>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</si>
  <si>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</si>
  <si>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</si>
  <si>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</si>
  <si>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</si>
  <si>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</si>
  <si>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</si>
  <si>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</si>
  <si>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</si>
  <si>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</si>
  <si>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</si>
  <si>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</si>
  <si>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</si>
  <si>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</si>
  <si>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</si>
  <si>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</si>
  <si>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</si>
  <si>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</si>
  <si>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</si>
  <si>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</si>
  <si>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</si>
  <si>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</si>
  <si>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</si>
  <si>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</si>
  <si>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</si>
  <si>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</si>
  <si>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</si>
  <si>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</si>
  <si>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</si>
  <si>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</si>
  <si>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</si>
  <si>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</si>
  <si>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</si>
  <si>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</si>
  <si>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</si>
  <si>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</si>
  <si>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</si>
  <si>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</si>
  <si>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</si>
  <si>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</si>
  <si>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</si>
  <si>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</si>
  <si>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</si>
  <si>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</si>
  <si>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</si>
  <si>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</si>
  <si>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</si>
  <si>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</si>
  <si>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</si>
  <si>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</si>
  <si>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</si>
  <si>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</si>
  <si>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</si>
  <si>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</si>
  <si>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</si>
  <si>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</si>
  <si>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</si>
  <si>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</si>
  <si>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</si>
  <si>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</si>
  <si>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</si>
  <si>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</si>
  <si>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</si>
  <si>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</si>
  <si>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</si>
  <si>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</si>
  <si>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</si>
  <si>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</si>
  <si>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</si>
  <si>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</si>
  <si>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</si>
  <si>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</si>
  <si>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</si>
  <si>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</si>
  <si>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</si>
  <si>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</si>
  <si>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</si>
  <si>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</si>
  <si>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</si>
  <si>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</si>
  <si>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</si>
  <si>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</si>
  <si>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</si>
  <si>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</si>
  <si>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</si>
  <si>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</si>
  <si>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</si>
  <si>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</si>
  <si>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</si>
  <si>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</si>
  <si>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</si>
  <si>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</si>
  <si>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</si>
  <si>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</si>
  <si>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</si>
  <si>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</si>
  <si>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</si>
  <si>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</si>
  <si>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</si>
  <si>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</si>
  <si>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</si>
  <si>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</si>
  <si>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</si>
  <si>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</si>
  <si>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</si>
  <si>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</si>
  <si>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</si>
  <si>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</si>
  <si>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</si>
  <si>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</si>
  <si>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</si>
  <si>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</si>
  <si>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</si>
  <si>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</si>
  <si>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</si>
  <si>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</si>
  <si>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</si>
  <si>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</si>
  <si>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</si>
  <si>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</si>
  <si>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</si>
  <si>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</si>
  <si>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</si>
  <si>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</si>
  <si>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</si>
  <si>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</si>
  <si>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</si>
  <si>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</si>
  <si>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</si>
  <si>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</si>
  <si>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</si>
  <si>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</si>
  <si>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</si>
  <si>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</si>
  <si>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</si>
  <si>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</si>
  <si>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</si>
  <si>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</si>
  <si>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</si>
  <si>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</si>
  <si>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</si>
  <si>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</si>
  <si>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</si>
  <si>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</si>
  <si>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</si>
  <si>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</si>
  <si>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</si>
  <si>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</si>
  <si>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</si>
  <si>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</si>
  <si>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</si>
  <si>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</si>
  <si>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</si>
  <si>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</si>
  <si>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</si>
  <si>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</si>
  <si>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</si>
  <si>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</si>
  <si>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</si>
  <si>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</si>
  <si>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</si>
  <si>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</si>
  <si>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</si>
  <si>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</si>
  <si>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</si>
  <si>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</si>
  <si>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</si>
  <si>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</si>
  <si>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</si>
  <si>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</si>
  <si>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</si>
  <si>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</si>
  <si>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</si>
  <si>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</si>
  <si>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</si>
  <si>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</si>
  <si>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</si>
  <si>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</si>
  <si>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</si>
  <si>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</si>
  <si>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</si>
  <si>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</si>
  <si>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</si>
  <si>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</si>
  <si>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</si>
  <si>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</si>
  <si>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</si>
  <si>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</si>
  <si>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</si>
  <si>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</si>
  <si>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</si>
  <si>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</si>
  <si>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</si>
  <si>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</si>
  <si>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</si>
  <si>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</si>
  <si>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</si>
  <si>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</si>
  <si>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</si>
  <si>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</si>
  <si>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</si>
  <si>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</si>
  <si>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</si>
  <si>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</si>
  <si>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</si>
  <si>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</si>
  <si>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</si>
  <si>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</si>
  <si>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</si>
  <si>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</si>
  <si>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</si>
  <si>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</si>
  <si>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</si>
  <si>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</si>
  <si>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</si>
  <si>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</si>
  <si>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</si>
  <si>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</si>
  <si>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</si>
  <si>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</si>
  <si>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</si>
  <si>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</si>
  <si>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</si>
  <si>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</si>
  <si>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</si>
  <si>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</si>
  <si>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</si>
  <si>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</si>
  <si>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</si>
  <si>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</si>
  <si>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</si>
  <si>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</si>
  <si>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</si>
  <si>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</si>
  <si>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</si>
  <si>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</si>
  <si>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</si>
  <si>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</si>
  <si>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</si>
  <si>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</si>
  <si>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</si>
  <si>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</si>
  <si>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</si>
  <si>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</si>
  <si>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</si>
  <si>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</si>
  <si>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</si>
  <si>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</si>
  <si>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</si>
  <si>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</si>
  <si>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</si>
  <si>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</si>
  <si>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</si>
  <si>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</si>
  <si>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</si>
  <si>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</si>
  <si>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</si>
  <si>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</si>
  <si>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</si>
  <si>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</si>
  <si>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</si>
  <si>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</si>
  <si>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</si>
  <si>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</si>
  <si>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</si>
  <si>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</si>
  <si>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</si>
  <si>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</si>
  <si>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</si>
  <si>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</si>
  <si>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</si>
  <si>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</si>
  <si>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</si>
  <si>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</si>
  <si>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</si>
  <si>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</si>
  <si>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</si>
  <si>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</si>
  <si>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</si>
  <si>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</si>
  <si>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</si>
  <si>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</si>
  <si>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</si>
  <si>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</si>
  <si>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</si>
  <si>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</si>
  <si>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</si>
  <si>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</si>
  <si>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</si>
  <si>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</si>
  <si>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</si>
  <si>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</si>
  <si>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</si>
  <si>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</si>
  <si>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</si>
  <si>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</si>
  <si>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</si>
  <si>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</si>
  <si>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</si>
  <si>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</si>
  <si>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</si>
  <si>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</si>
  <si>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</si>
  <si>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</si>
  <si>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</si>
  <si>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</si>
  <si>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</si>
  <si>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</si>
  <si>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</si>
  <si>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</si>
  <si>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</si>
  <si>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</si>
  <si>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</si>
  <si>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</si>
  <si>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</si>
  <si>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</si>
  <si>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</si>
  <si>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</si>
  <si>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</si>
  <si>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</si>
  <si>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</si>
  <si>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</si>
  <si>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</si>
  <si>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</si>
  <si>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</si>
  <si>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</si>
  <si>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</si>
  <si>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</si>
  <si>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</si>
  <si>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</si>
  <si>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</si>
  <si>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</si>
  <si>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</si>
  <si>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</si>
  <si>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</si>
  <si>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</si>
  <si>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</si>
  <si>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</si>
  <si>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</si>
  <si>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</si>
  <si>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</si>
  <si>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</si>
  <si>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</si>
  <si>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</si>
  <si>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</si>
  <si>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</si>
  <si>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</si>
  <si>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</si>
  <si>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</si>
  <si>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</si>
  <si>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</si>
  <si>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</si>
  <si>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</si>
  <si>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</si>
  <si>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</si>
  <si>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</si>
  <si>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</si>
  <si>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</si>
  <si>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</si>
  <si>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</si>
  <si>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</si>
  <si>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</si>
  <si>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</si>
  <si>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</si>
  <si>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</si>
  <si>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</si>
  <si>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</si>
  <si>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</si>
  <si>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</si>
  <si>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</si>
  <si>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</si>
  <si>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</si>
  <si>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</si>
  <si>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</si>
  <si>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</si>
  <si>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</si>
  <si>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</si>
  <si>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</si>
  <si>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</si>
  <si>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</si>
  <si>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</si>
  <si>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</si>
  <si>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</si>
  <si>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</si>
  <si>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</si>
  <si>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</si>
  <si>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</si>
  <si>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</si>
  <si>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</si>
  <si>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</si>
  <si>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</si>
  <si>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</si>
  <si>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</si>
  <si>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</si>
  <si>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</si>
  <si>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</si>
  <si>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</si>
  <si>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</si>
  <si>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</si>
  <si>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</si>
  <si>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</si>
  <si>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</si>
  <si>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</si>
  <si>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</si>
  <si>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</si>
  <si>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</si>
  <si>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</si>
  <si>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</si>
  <si>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</si>
  <si>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</si>
  <si>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</si>
  <si>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</si>
  <si>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</si>
  <si>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</si>
  <si>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</si>
  <si>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</si>
  <si>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</si>
  <si>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</si>
  <si>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</si>
  <si>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</si>
  <si>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</si>
  <si>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</si>
  <si>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</si>
  <si>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</si>
  <si>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</si>
  <si>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</si>
  <si>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</si>
  <si>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</si>
  <si>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</si>
  <si>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</si>
  <si>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</si>
  <si>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</si>
  <si>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</si>
  <si>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</si>
  <si>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</si>
  <si>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</si>
  <si>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</si>
  <si>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</si>
  <si>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</si>
  <si>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</si>
  <si>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</si>
  <si>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</si>
  <si>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</si>
  <si>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</si>
  <si>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</si>
  <si>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</si>
  <si>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</si>
  <si>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</si>
  <si>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</si>
  <si>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</si>
  <si>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</si>
  <si>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</si>
  <si>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</si>
  <si>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</si>
  <si>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</si>
  <si>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</si>
  <si>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</si>
  <si>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</si>
  <si>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</si>
  <si>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</si>
  <si>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</si>
  <si>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</si>
  <si>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</si>
  <si>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</si>
  <si>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</si>
  <si>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</si>
  <si>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</si>
  <si>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</si>
  <si>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</si>
  <si>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</si>
  <si>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</si>
  <si>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</si>
  <si>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</si>
  <si>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</si>
  <si>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</si>
  <si>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</si>
  <si>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</si>
  <si>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</si>
  <si>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</si>
  <si>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</si>
  <si>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</si>
  <si>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</si>
  <si>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</si>
  <si>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</si>
  <si>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</si>
  <si>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</si>
  <si>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</si>
  <si>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</si>
  <si>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</si>
  <si>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</si>
  <si>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</si>
  <si>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</si>
  <si>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</si>
  <si>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</si>
  <si>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</si>
  <si>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</si>
  <si>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</si>
  <si>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</si>
  <si>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</si>
  <si>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</si>
  <si>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</si>
  <si>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</si>
  <si>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</si>
  <si>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</si>
  <si>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</si>
  <si>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</si>
  <si>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</si>
  <si>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</si>
  <si>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</si>
  <si>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</si>
  <si>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</si>
  <si>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</si>
  <si>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</si>
  <si>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</si>
  <si>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</si>
  <si>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</si>
  <si>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</si>
  <si>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</si>
  <si>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</si>
  <si>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</si>
  <si>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</si>
  <si>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</si>
  <si>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</si>
  <si>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</si>
  <si>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</si>
  <si>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</si>
  <si>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</si>
  <si>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</si>
  <si>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</si>
  <si>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</si>
  <si>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</si>
  <si>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</si>
  <si>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</si>
  <si>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</si>
  <si>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</si>
  <si>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</si>
  <si>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</si>
  <si>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</si>
  <si>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</si>
  <si>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</si>
  <si>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</si>
  <si>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</si>
  <si>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</si>
  <si>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</si>
  <si>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</si>
  <si>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</si>
  <si>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</si>
  <si>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</si>
  <si>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</si>
  <si>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</si>
  <si>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</si>
  <si>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</si>
  <si>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</si>
  <si>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</si>
  <si>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</si>
  <si>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</si>
  <si>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</si>
  <si>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</si>
  <si>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</si>
  <si>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</si>
  <si>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</si>
  <si>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</si>
  <si>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</si>
  <si>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</si>
  <si>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</si>
  <si>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</si>
  <si>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</si>
  <si>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</si>
  <si>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</si>
  <si>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</si>
  <si>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</si>
  <si>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</si>
  <si>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</si>
  <si>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</si>
  <si>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</si>
  <si>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</si>
  <si>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</si>
  <si>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</si>
  <si>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</si>
  <si>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</si>
  <si>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</si>
  <si>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</si>
  <si>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</si>
  <si>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</si>
  <si>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</si>
  <si>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</si>
  <si>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</si>
  <si>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</si>
  <si>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</si>
  <si>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</si>
  <si>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</si>
  <si>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</si>
  <si>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</si>
  <si>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</si>
  <si>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</si>
  <si>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</si>
  <si>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</si>
  <si>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</si>
  <si>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</si>
  <si>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</si>
  <si>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</si>
  <si>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</si>
  <si>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</si>
  <si>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</si>
  <si>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</si>
  <si>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</si>
  <si>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</si>
  <si>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</si>
  <si>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</si>
  <si>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</si>
  <si>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</si>
  <si>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</si>
  <si>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</si>
  <si>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</si>
  <si>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</si>
  <si>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</si>
  <si>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</si>
  <si>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</si>
  <si>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</si>
  <si>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</si>
  <si>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</si>
  <si>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</si>
  <si>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</si>
  <si>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</si>
  <si>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</si>
  <si>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</si>
  <si>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</si>
  <si>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</si>
  <si>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</si>
  <si>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</si>
  <si>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</si>
  <si>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</si>
  <si>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</si>
  <si>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</si>
  <si>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</si>
  <si>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</si>
  <si>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</si>
  <si>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</si>
  <si>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</si>
  <si>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</si>
  <si>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</si>
  <si>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</si>
  <si>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</si>
  <si>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</si>
  <si>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</si>
  <si>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</si>
  <si>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</si>
  <si>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</si>
  <si>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</si>
  <si>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</si>
  <si>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</si>
  <si>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</si>
  <si>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</si>
  <si>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</si>
  <si>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</si>
  <si>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</si>
  <si>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</si>
  <si>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</si>
  <si>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</si>
  <si>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</si>
  <si>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</si>
  <si>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</si>
  <si>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</si>
  <si>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</si>
  <si>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</si>
  <si>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</si>
  <si>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</si>
  <si>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</si>
  <si>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</si>
  <si>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</si>
  <si>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</si>
  <si>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</si>
  <si>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</si>
  <si>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</si>
  <si>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</si>
  <si>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</si>
  <si>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</si>
  <si>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</si>
  <si>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</si>
  <si>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</si>
  <si>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</si>
  <si>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</si>
  <si>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</si>
  <si>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</si>
  <si>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</si>
  <si>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</si>
  <si>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</si>
  <si>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</si>
  <si>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</si>
  <si>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</si>
  <si>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</si>
  <si>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</si>
  <si>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</si>
  <si>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</si>
  <si>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</si>
  <si>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</si>
  <si>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</si>
  <si>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</si>
  <si>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</si>
  <si>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</si>
  <si>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</si>
  <si>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</si>
  <si>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</si>
  <si>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</si>
  <si>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</si>
  <si>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</si>
  <si>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</si>
  <si>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</si>
  <si>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</si>
  <si>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</si>
  <si>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</si>
  <si>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</si>
  <si>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</si>
  <si>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</si>
  <si>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</si>
  <si>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</si>
  <si>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</si>
  <si>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</si>
  <si>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</si>
  <si>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</si>
  <si>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</si>
  <si>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</si>
  <si>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</si>
  <si>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</si>
  <si>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</si>
  <si>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</si>
  <si>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</si>
  <si>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</si>
  <si>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</si>
  <si>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</si>
  <si>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</si>
  <si>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</si>
  <si>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</si>
  <si>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</si>
  <si>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</si>
  <si>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</si>
  <si>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</si>
  <si>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</si>
  <si>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</si>
  <si>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</si>
  <si>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</si>
  <si>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</si>
  <si>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</si>
  <si>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</si>
  <si>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</si>
  <si>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</si>
  <si>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</si>
  <si>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</si>
  <si>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</si>
  <si>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</si>
  <si>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</si>
  <si>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</si>
  <si>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</si>
  <si>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</si>
  <si>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</si>
  <si>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</si>
  <si>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</si>
  <si>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</si>
  <si>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</si>
  <si>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</si>
  <si>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</si>
  <si>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</si>
  <si>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</si>
  <si>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</si>
  <si>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</si>
  <si>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</si>
  <si>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</si>
  <si>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</si>
  <si>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</si>
  <si>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</si>
  <si>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</si>
  <si>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</si>
  <si>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</si>
  <si>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</si>
  <si>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</si>
  <si>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</si>
  <si>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</si>
  <si>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</si>
  <si>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</si>
  <si>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</si>
  <si>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</si>
  <si>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</si>
  <si>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</si>
  <si>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</si>
  <si>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</si>
  <si>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</si>
  <si>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</si>
  <si>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</si>
  <si>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</si>
  <si>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</si>
  <si>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</si>
  <si>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</si>
  <si>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</si>
  <si>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</si>
  <si>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</si>
  <si>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</si>
  <si>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</si>
  <si>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</si>
  <si>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</si>
  <si>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</si>
  <si>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</si>
  <si>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</si>
  <si>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</si>
  <si>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</si>
  <si>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</si>
  <si>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</si>
  <si>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</si>
  <si>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</si>
  <si>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</si>
  <si>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</si>
  <si>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</si>
  <si>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</si>
  <si>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</si>
  <si>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</si>
  <si>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</si>
  <si>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</si>
  <si>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</si>
  <si>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</si>
  <si>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</si>
  <si>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</si>
  <si>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</si>
  <si>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</si>
  <si>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</si>
  <si>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</si>
  <si>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</si>
  <si>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</si>
  <si>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</si>
  <si>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</si>
  <si>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</si>
  <si>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</si>
  <si>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</si>
  <si>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</si>
  <si>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</si>
  <si>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</si>
  <si>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</si>
  <si>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</si>
  <si>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</si>
  <si>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</si>
  <si>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</si>
  <si>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</si>
  <si>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</si>
  <si>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</si>
  <si>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</si>
  <si>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</si>
  <si>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</si>
  <si>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</si>
  <si>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</si>
  <si>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</si>
  <si>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</si>
  <si>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</si>
  <si>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</si>
  <si>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</si>
  <si>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</si>
  <si>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</si>
  <si>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</si>
  <si>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</si>
  <si>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</si>
  <si>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</si>
  <si>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</si>
  <si>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</si>
  <si>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</si>
  <si>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</si>
  <si>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</si>
  <si>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</si>
  <si>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</si>
  <si>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</si>
  <si>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</si>
  <si>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</si>
  <si>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</si>
  <si>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</si>
  <si>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</si>
  <si>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</si>
  <si>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</si>
  <si>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</si>
  <si>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</si>
  <si>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</si>
  <si>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</si>
  <si>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</si>
  <si>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</si>
  <si>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</si>
  <si>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</si>
  <si>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</si>
  <si>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</si>
  <si>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</si>
  <si>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</si>
  <si>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</si>
  <si>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</si>
  <si>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</si>
  <si>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</si>
  <si>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</si>
  <si>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</si>
  <si>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</si>
  <si>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</si>
  <si>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</si>
  <si>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</si>
  <si>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</si>
  <si>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</si>
  <si>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</si>
  <si>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</si>
  <si>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</si>
  <si>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</si>
  <si>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</si>
  <si>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</si>
  <si>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</si>
  <si>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</si>
  <si>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</si>
  <si>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</si>
  <si>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</si>
  <si>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</si>
  <si>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</si>
  <si>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</si>
  <si>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</si>
  <si>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</si>
  <si>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</si>
  <si>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</si>
  <si>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</si>
  <si>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</si>
  <si>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</si>
  <si>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</si>
  <si>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</si>
  <si>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</si>
  <si>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</si>
  <si>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</si>
  <si>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</si>
  <si>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</si>
  <si>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</si>
  <si>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</si>
  <si>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</si>
  <si>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</si>
  <si>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</si>
  <si>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</si>
  <si>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</si>
  <si>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</si>
  <si>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</si>
  <si>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</si>
  <si>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</si>
  <si>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</si>
  <si>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</si>
  <si>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</si>
  <si>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</si>
  <si>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</si>
  <si>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</si>
  <si>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</si>
  <si>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</si>
  <si>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</si>
  <si>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</si>
  <si>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</si>
  <si>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</si>
  <si>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</si>
  <si>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</si>
  <si>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</si>
  <si>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</si>
  <si>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</si>
  <si>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</si>
  <si>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</si>
  <si>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</si>
  <si>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</si>
  <si>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</si>
  <si>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</si>
  <si>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</si>
  <si>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</si>
  <si>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</si>
  <si>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</si>
  <si>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</si>
  <si>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</si>
  <si>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</si>
  <si>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</si>
  <si>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</si>
  <si>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</si>
  <si>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</si>
  <si>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</si>
  <si>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</si>
  <si>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</si>
  <si>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</si>
  <si>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</si>
  <si>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</si>
  <si>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</si>
  <si>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</si>
  <si>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</si>
  <si>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</si>
  <si>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</si>
  <si>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</si>
  <si>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</si>
  <si>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</si>
  <si>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</si>
  <si>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</si>
  <si>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</si>
  <si>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</si>
  <si>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</si>
  <si>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</si>
  <si>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</si>
  <si>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</si>
  <si>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</si>
  <si>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</si>
  <si>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</si>
  <si>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</si>
  <si>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</si>
  <si>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</si>
  <si>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</si>
  <si>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</si>
  <si>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</si>
  <si>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</si>
  <si>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</si>
  <si>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</si>
  <si>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</si>
  <si>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</si>
  <si>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</si>
  <si>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</si>
  <si>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</si>
  <si>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</si>
  <si>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</si>
  <si>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</si>
  <si>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</si>
  <si>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</si>
  <si>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</si>
  <si>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</si>
  <si>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</si>
  <si>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</si>
  <si>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</si>
  <si>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</si>
  <si>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</si>
  <si>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</si>
  <si>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</si>
  <si>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</si>
  <si>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</si>
  <si>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</si>
  <si>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</si>
  <si>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</si>
  <si>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</si>
  <si>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</si>
  <si>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</si>
  <si>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</si>
  <si>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</si>
  <si>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</si>
  <si>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</si>
  <si>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</si>
  <si>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</si>
  <si>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</si>
  <si>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</si>
  <si>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</si>
  <si>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</si>
  <si>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</si>
  <si>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</si>
  <si>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</si>
  <si>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</si>
  <si>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</si>
  <si>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</si>
  <si>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</si>
  <si>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</si>
  <si>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</si>
  <si>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</si>
  <si>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</si>
  <si>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</si>
  <si>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</si>
  <si>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</si>
  <si>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</si>
  <si>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</si>
  <si>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</si>
  <si>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</si>
  <si>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</si>
  <si>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</si>
  <si>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</si>
  <si>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</si>
  <si>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</si>
  <si>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</si>
  <si>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</si>
  <si>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</si>
  <si>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</si>
  <si>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</si>
  <si>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</si>
  <si>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</si>
  <si>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</si>
  <si>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</si>
  <si>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</si>
  <si>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</si>
  <si>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</si>
  <si>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</si>
  <si>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</si>
  <si>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</si>
  <si>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</si>
  <si>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</si>
  <si>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</si>
  <si>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</si>
  <si>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</si>
  <si>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</si>
  <si>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</si>
  <si>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</si>
  <si>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</si>
  <si>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</si>
  <si>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</si>
  <si>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</si>
  <si>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</si>
  <si>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</si>
  <si>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</si>
  <si>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</si>
  <si>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</si>
  <si>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</si>
  <si>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</si>
  <si>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</si>
  <si>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</si>
  <si>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</si>
  <si>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</si>
  <si>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</si>
  <si>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</si>
  <si>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</si>
  <si>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</si>
  <si>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</si>
  <si>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</si>
  <si>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</si>
  <si>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</si>
  <si>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</si>
  <si>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</si>
  <si>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</si>
  <si>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</si>
  <si>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</si>
  <si>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</si>
  <si>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</si>
  <si>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</si>
  <si>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</si>
  <si>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</si>
  <si>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</si>
  <si>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</si>
  <si>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</si>
  <si>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</si>
  <si>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</si>
  <si>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</si>
  <si>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</si>
  <si>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</si>
  <si>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</si>
  <si>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</si>
  <si>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</si>
  <si>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</si>
  <si>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</si>
  <si>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</si>
  <si>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</si>
  <si>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</si>
  <si>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</si>
  <si>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</si>
  <si>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</si>
  <si>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</si>
  <si>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</si>
  <si>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</si>
  <si>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</si>
  <si>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</si>
  <si>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</si>
  <si>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</si>
  <si>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</si>
  <si>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</si>
  <si>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</si>
  <si>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</si>
  <si>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</si>
  <si>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</si>
  <si>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</si>
  <si>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</si>
  <si>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</si>
  <si>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</si>
  <si>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</si>
  <si>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</si>
  <si>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</si>
  <si>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</si>
  <si>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</si>
  <si>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</si>
  <si>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</si>
  <si>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</si>
  <si>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</si>
  <si>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</si>
  <si>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</si>
  <si>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</si>
  <si>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</si>
  <si>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</si>
  <si>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</si>
  <si>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</si>
  <si>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</si>
  <si>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</si>
  <si>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</si>
  <si>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</si>
  <si>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</si>
  <si>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</si>
  <si>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</si>
  <si>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</si>
  <si>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</si>
  <si>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</si>
  <si>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</si>
  <si>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</si>
  <si>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</si>
  <si>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</si>
  <si>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</si>
  <si>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</si>
  <si>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</si>
  <si>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</si>
  <si>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</si>
  <si>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</si>
  <si>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</si>
  <si>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</si>
  <si>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</si>
  <si>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</si>
  <si>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</si>
  <si>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</si>
  <si>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</si>
  <si>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</si>
  <si>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</si>
  <si>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</si>
  <si>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</si>
  <si>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</si>
  <si>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</si>
  <si>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</si>
  <si>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</si>
  <si>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</si>
  <si>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</si>
  <si>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</si>
  <si>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</si>
  <si>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</si>
  <si>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</si>
  <si>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</si>
  <si>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</si>
  <si>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</si>
  <si>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</si>
  <si>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</si>
  <si>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</si>
  <si>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</si>
  <si>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</si>
  <si>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</si>
  <si>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</si>
  <si>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</si>
  <si>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</si>
  <si>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</si>
  <si>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</si>
  <si>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</si>
  <si>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</si>
  <si>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</si>
  <si>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</si>
  <si>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</si>
  <si>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</si>
  <si>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</si>
  <si>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</si>
  <si>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</si>
  <si>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</si>
  <si>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</si>
  <si>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</si>
  <si>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</si>
  <si>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</si>
  <si>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</si>
  <si>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</si>
  <si>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</si>
  <si>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</si>
  <si>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</si>
  <si>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</si>
  <si>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</si>
  <si>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</si>
  <si>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</si>
  <si>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</si>
  <si>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</si>
  <si>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</si>
  <si>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</si>
  <si>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</si>
  <si>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</si>
  <si>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</si>
  <si>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</si>
  <si>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</si>
  <si>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</si>
  <si>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</si>
  <si>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</si>
  <si>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</si>
  <si>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</si>
  <si>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</si>
  <si>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</si>
  <si>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</si>
  <si>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</si>
  <si>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</si>
  <si>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</si>
  <si>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</si>
  <si>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</si>
  <si>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</si>
  <si>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</si>
  <si>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</si>
  <si>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</si>
  <si>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</si>
  <si>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</si>
  <si>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</si>
  <si>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</si>
  <si>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</si>
  <si>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</si>
  <si>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</si>
  <si>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</si>
  <si>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</si>
  <si>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</si>
  <si>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</si>
  <si>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</si>
  <si>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</si>
  <si>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</si>
  <si>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</si>
  <si>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</si>
  <si>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</si>
  <si>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</si>
  <si>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</si>
  <si>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</si>
  <si>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</si>
  <si>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</si>
  <si>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</si>
  <si>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</si>
  <si>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</si>
  <si>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</si>
  <si>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</si>
  <si>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</si>
  <si>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</si>
  <si>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</si>
  <si>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</si>
  <si>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</si>
  <si>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</si>
  <si>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</si>
  <si>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</si>
  <si>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</si>
  <si>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</si>
  <si>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</si>
  <si>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</si>
  <si>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</si>
  <si>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</si>
  <si>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</si>
  <si>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</si>
  <si>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</si>
  <si>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</si>
  <si>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</si>
  <si>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</si>
  <si>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</si>
  <si>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</si>
  <si>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</si>
  <si>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</si>
  <si>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</si>
  <si>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</si>
  <si>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</si>
  <si>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</si>
  <si>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</si>
  <si>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</si>
  <si>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</si>
  <si>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</si>
  <si>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</si>
  <si>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</si>
  <si>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</si>
  <si>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</si>
  <si>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</si>
  <si>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</si>
  <si>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</si>
  <si>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</si>
  <si>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</si>
  <si>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</si>
  <si>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</si>
  <si>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</si>
  <si>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</si>
  <si>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</si>
  <si>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</si>
  <si>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</si>
  <si>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</si>
  <si>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</si>
  <si>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</si>
  <si>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</si>
  <si>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</si>
  <si>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</si>
  <si>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</si>
  <si>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</si>
  <si>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</si>
  <si>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</si>
  <si>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</si>
  <si>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</si>
  <si>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</si>
  <si>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</si>
  <si>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</si>
  <si>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</si>
  <si>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</si>
  <si>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</si>
  <si>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</si>
  <si>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</si>
  <si>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</si>
  <si>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</si>
  <si>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</si>
  <si>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</si>
  <si>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</si>
  <si>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</si>
  <si>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</si>
  <si>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</si>
  <si>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</si>
  <si>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</si>
  <si>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</si>
  <si>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</si>
  <si>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</si>
  <si>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</si>
  <si>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</si>
  <si>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</si>
  <si>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</si>
  <si>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</si>
  <si>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</si>
  <si>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</si>
  <si>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</si>
  <si>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</si>
  <si>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</si>
  <si>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</si>
  <si>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</si>
  <si>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</si>
  <si>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</si>
  <si>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</si>
  <si>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</si>
  <si>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</si>
  <si>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</si>
  <si>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</si>
  <si>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</si>
  <si>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</si>
  <si>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</si>
  <si>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</si>
  <si>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</si>
  <si>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</si>
  <si>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</si>
  <si>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</si>
  <si>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</si>
  <si>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</si>
  <si>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</si>
  <si>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</si>
  <si>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</si>
  <si>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</si>
  <si>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</si>
  <si>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</si>
  <si>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</si>
  <si>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</si>
  <si>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</si>
  <si>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</si>
  <si>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</si>
  <si>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</si>
  <si>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</si>
  <si>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</si>
  <si>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</si>
  <si>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</si>
  <si>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</si>
  <si>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</si>
  <si>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</si>
  <si>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</si>
  <si>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</si>
  <si>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</si>
  <si>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</si>
  <si>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</si>
  <si>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</si>
  <si>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</si>
  <si>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</si>
  <si>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</si>
  <si>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</si>
  <si>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</si>
  <si>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</si>
  <si>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</si>
  <si>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</si>
  <si>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</si>
  <si>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</si>
  <si>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</si>
  <si>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</si>
  <si>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</si>
  <si>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</si>
  <si>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</si>
  <si>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</si>
  <si>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</si>
  <si>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</si>
  <si>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</si>
  <si>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</si>
  <si>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</si>
  <si>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</si>
  <si>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</si>
  <si>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</si>
  <si>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</si>
  <si>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</si>
  <si>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</si>
  <si>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</si>
  <si>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</si>
  <si>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</si>
  <si>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</si>
  <si>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</si>
  <si>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</si>
  <si>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</si>
  <si>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</si>
  <si>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</si>
  <si>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</si>
  <si>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</si>
  <si>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</si>
  <si>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</si>
  <si>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</si>
  <si>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</si>
  <si>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</si>
  <si>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</si>
  <si>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</si>
  <si>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</si>
  <si>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</si>
  <si>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</si>
  <si>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</si>
  <si>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</si>
  <si>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</si>
  <si>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</si>
  <si>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</si>
  <si>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</si>
  <si>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</si>
  <si>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</si>
  <si>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</si>
  <si>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</si>
  <si>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</si>
  <si>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</si>
  <si>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</si>
  <si>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</si>
  <si>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</si>
  <si>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</si>
  <si>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</si>
  <si>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</si>
  <si>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</si>
  <si>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</si>
  <si>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</si>
  <si>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</si>
  <si>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</si>
  <si>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</si>
  <si>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</si>
  <si>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</si>
  <si>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</si>
  <si>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</si>
  <si>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</si>
  <si>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</si>
  <si>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</si>
  <si>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</si>
  <si>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</si>
  <si>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</si>
  <si>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</si>
  <si>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</si>
  <si>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</si>
  <si>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</si>
  <si>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</si>
  <si>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</si>
  <si>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</si>
  <si>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</si>
  <si>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</si>
  <si>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</si>
  <si>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</si>
  <si>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</si>
  <si>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</si>
  <si>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</si>
  <si>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</si>
  <si>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</si>
  <si>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</si>
  <si>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</si>
  <si>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</si>
  <si>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</si>
  <si>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</si>
  <si>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</si>
  <si>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</si>
  <si>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</si>
  <si>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</si>
  <si>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</si>
  <si>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</si>
  <si>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</si>
  <si>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</si>
  <si>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</si>
  <si>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</si>
  <si>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</si>
  <si>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</si>
  <si>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</si>
  <si>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</si>
  <si>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</si>
  <si>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</si>
  <si>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</si>
  <si>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</si>
  <si>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</si>
  <si>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</si>
  <si>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</si>
  <si>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</si>
  <si>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</si>
  <si>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</si>
  <si>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</si>
  <si>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</si>
  <si>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</si>
  <si>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</si>
  <si>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</si>
  <si>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</si>
  <si>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</si>
  <si>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</si>
  <si>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</si>
  <si>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</si>
  <si>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</si>
  <si>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</si>
  <si>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</si>
  <si>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</si>
  <si>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</si>
  <si>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</si>
  <si>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</si>
  <si>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</si>
  <si>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</si>
  <si>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</si>
  <si>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</si>
  <si>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</si>
  <si>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</si>
  <si>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</si>
  <si>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</si>
  <si>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</si>
  <si>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</si>
  <si>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</si>
  <si>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</si>
  <si>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</si>
  <si>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</si>
  <si>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</si>
  <si>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</si>
  <si>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</si>
  <si>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</si>
  <si>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</si>
  <si>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</si>
  <si>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</si>
  <si>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</si>
  <si>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</si>
  <si>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</si>
  <si>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</si>
  <si>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</si>
  <si>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</si>
  <si>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</si>
  <si>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</si>
  <si>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</si>
  <si>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</si>
  <si>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</si>
  <si>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</si>
  <si>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</si>
  <si>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</si>
  <si>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</si>
  <si>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</si>
  <si>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</si>
  <si>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</si>
  <si>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</si>
  <si>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</si>
  <si>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</si>
  <si>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</si>
  <si>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</si>
  <si>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</si>
  <si>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</si>
  <si>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</si>
  <si>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</si>
  <si>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</si>
  <si>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</si>
  <si>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</si>
  <si>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</si>
  <si>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</si>
  <si>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</si>
  <si>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</si>
  <si>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</si>
  <si>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</si>
  <si>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</si>
  <si>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</si>
  <si>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</si>
  <si>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</si>
  <si>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</si>
  <si>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</si>
  <si>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</si>
  <si>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</si>
  <si>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</si>
  <si>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</si>
  <si>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</si>
  <si>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</si>
  <si>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</si>
  <si>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</si>
  <si>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</si>
  <si>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</si>
  <si>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</si>
  <si>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</si>
  <si>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</si>
  <si>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</si>
  <si>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</si>
  <si>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</si>
  <si>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</si>
  <si>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</si>
  <si>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</si>
  <si>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</si>
  <si>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</si>
  <si>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</si>
  <si>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</si>
  <si>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</si>
  <si>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</si>
  <si>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</si>
  <si>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</si>
  <si>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</si>
  <si>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</si>
  <si>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</si>
  <si>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</si>
  <si>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</si>
  <si>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</si>
  <si>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</si>
  <si>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</si>
  <si>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</si>
  <si>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</si>
  <si>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</si>
  <si>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</si>
  <si>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</si>
  <si>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</si>
  <si>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</si>
  <si>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</si>
  <si>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</si>
  <si>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</si>
  <si>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</si>
  <si>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</si>
  <si>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</si>
  <si>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</si>
  <si>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</si>
  <si>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</si>
  <si>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</si>
  <si>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</si>
  <si>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</si>
  <si>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</si>
  <si>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</si>
  <si>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</si>
  <si>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</si>
  <si>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</si>
  <si>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</si>
  <si>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</si>
  <si>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</si>
  <si>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</si>
  <si>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</si>
  <si>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</si>
  <si>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</si>
  <si>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</si>
  <si>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</si>
  <si>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</si>
  <si>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</si>
  <si>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</si>
  <si>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</si>
  <si>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</si>
  <si>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</si>
  <si>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</si>
  <si>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</si>
  <si>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</si>
  <si>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</si>
  <si>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</si>
  <si>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</si>
  <si>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</si>
  <si>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</si>
  <si>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</si>
  <si>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</si>
  <si>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</si>
  <si>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</si>
  <si>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</si>
  <si>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</si>
  <si>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</si>
  <si>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</si>
  <si>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</si>
  <si>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</si>
  <si>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</si>
  <si>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</si>
  <si>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</si>
  <si>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</si>
  <si>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</si>
  <si>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</si>
  <si>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</si>
  <si>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</si>
  <si>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</si>
  <si>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</si>
  <si>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</si>
  <si>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</si>
  <si>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</si>
  <si>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</si>
  <si>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</si>
  <si>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</si>
  <si>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</si>
  <si>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</si>
  <si>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</si>
  <si>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</si>
  <si>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</si>
  <si>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</si>
  <si>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</si>
  <si>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</si>
  <si>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</si>
  <si>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</si>
  <si>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</si>
  <si>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</si>
  <si>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</si>
  <si>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</si>
  <si>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</si>
  <si>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</si>
  <si>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</si>
  <si>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</si>
  <si>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</si>
  <si>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</si>
  <si>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</si>
  <si>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</si>
  <si>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</si>
  <si>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</si>
  <si>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</si>
  <si>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</si>
  <si>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</si>
  <si>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</si>
  <si>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</si>
  <si>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</si>
  <si>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</si>
  <si>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</si>
  <si>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</si>
  <si>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</si>
  <si>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</si>
  <si>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</si>
  <si>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</si>
  <si>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</si>
  <si>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</si>
  <si>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</si>
  <si>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</si>
  <si>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</si>
  <si>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</si>
  <si>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</si>
  <si>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</si>
  <si>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</si>
  <si>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</si>
  <si>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</si>
  <si>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</si>
  <si>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</si>
  <si>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</si>
  <si>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</si>
  <si>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</si>
  <si>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</si>
  <si>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</si>
  <si>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</si>
  <si>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</si>
  <si>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</si>
  <si>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</si>
  <si>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</si>
  <si>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</si>
  <si>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</si>
  <si>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</si>
  <si>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</si>
  <si>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</si>
  <si>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</si>
  <si>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</si>
  <si>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</si>
  <si>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</si>
  <si>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</si>
  <si>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</si>
  <si>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</si>
  <si>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</si>
  <si>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</si>
  <si>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</si>
  <si>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</si>
  <si>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</si>
  <si>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</si>
  <si>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</si>
  <si>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</si>
  <si>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</si>
  <si>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</si>
  <si>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</si>
  <si>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</si>
  <si>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</si>
  <si>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</si>
  <si>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</si>
  <si>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</si>
  <si>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</si>
  <si>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</si>
  <si>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</si>
  <si>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</si>
  <si>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</si>
  <si>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</si>
  <si>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</si>
  <si>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</si>
  <si>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</si>
  <si>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</si>
  <si>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</si>
  <si>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</si>
  <si>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</si>
  <si>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</si>
  <si>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</si>
  <si>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</si>
  <si>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</si>
  <si>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</si>
  <si>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</si>
  <si>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</si>
  <si>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</si>
  <si>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</si>
  <si>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</si>
  <si>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</si>
  <si>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</si>
  <si>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</si>
  <si>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</si>
  <si>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</si>
  <si>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</si>
  <si>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</si>
  <si>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</si>
  <si>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</si>
  <si>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</si>
  <si>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</si>
  <si>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</si>
  <si>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</si>
  <si>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</si>
  <si>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</si>
  <si>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</si>
  <si>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</si>
  <si>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</si>
  <si>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</si>
  <si>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</si>
  <si>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</si>
  <si>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</si>
  <si>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</si>
  <si>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</si>
  <si>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</si>
  <si>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</si>
  <si>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</si>
  <si>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</si>
  <si>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</si>
  <si>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</si>
  <si>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</si>
  <si>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</si>
  <si>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</si>
  <si>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</si>
  <si>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</si>
  <si>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</si>
  <si>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</si>
  <si>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</si>
  <si>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</si>
  <si>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</si>
  <si>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</si>
  <si>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</si>
  <si>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</si>
  <si>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</si>
  <si>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</si>
  <si>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</si>
  <si>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</si>
  <si>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</si>
  <si>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</si>
  <si>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</si>
  <si>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</si>
  <si>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</si>
  <si>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</si>
  <si>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</si>
  <si>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</si>
  <si>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</si>
  <si>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</si>
  <si>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</si>
  <si>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</si>
  <si>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</si>
  <si>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</si>
  <si>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</si>
  <si>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</si>
  <si>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</si>
  <si>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</si>
  <si>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</si>
  <si>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</si>
  <si>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</si>
  <si>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</si>
  <si>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</si>
  <si>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</si>
  <si>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</si>
  <si>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</si>
  <si>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</si>
  <si>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</si>
  <si>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</si>
  <si>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</si>
  <si>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</si>
  <si>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</si>
  <si>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</si>
  <si>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</si>
  <si>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</si>
  <si>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</si>
  <si>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</si>
  <si>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</si>
  <si>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</si>
  <si>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</si>
  <si>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</si>
  <si>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</si>
  <si>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</si>
  <si>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</si>
  <si>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</si>
  <si>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</si>
  <si>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</si>
  <si>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</si>
  <si>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</si>
  <si>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</si>
  <si>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</si>
  <si>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</si>
  <si>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</si>
  <si>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</si>
  <si>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</si>
  <si>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</si>
  <si>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</si>
  <si>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</si>
  <si>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</si>
  <si>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</si>
  <si>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</si>
  <si>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</si>
  <si>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</si>
  <si>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</si>
  <si>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</si>
  <si>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</si>
  <si>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</si>
  <si>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</si>
  <si>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</si>
  <si>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</si>
  <si>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</si>
  <si>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</si>
  <si>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</si>
  <si>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</si>
  <si>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</si>
  <si>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</si>
  <si>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</si>
  <si>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</si>
  <si>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</si>
  <si>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</si>
  <si>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</si>
  <si>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</si>
  <si>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</si>
  <si>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</si>
  <si>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</si>
  <si>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</si>
  <si>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</si>
  <si>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</si>
  <si>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</si>
  <si>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</si>
  <si>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</si>
  <si>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</si>
  <si>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</si>
  <si>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</si>
  <si>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</si>
  <si>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</si>
  <si>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</si>
  <si>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</si>
  <si>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</si>
  <si>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</si>
  <si>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</si>
  <si>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</si>
  <si>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</si>
  <si>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</si>
  <si>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</si>
  <si>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</si>
  <si>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</si>
  <si>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</si>
  <si>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</si>
  <si>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</si>
  <si>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</si>
  <si>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</si>
  <si>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</si>
  <si>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</si>
  <si>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</si>
  <si>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</si>
  <si>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</si>
  <si>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</si>
  <si>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</si>
  <si>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</si>
  <si>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</si>
  <si>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</si>
  <si>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</si>
  <si>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</si>
  <si>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</si>
  <si>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</si>
  <si>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</si>
  <si>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</si>
  <si>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</si>
  <si>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</si>
  <si>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</si>
  <si>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</si>
  <si>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</si>
  <si>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</si>
  <si>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</si>
  <si>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</si>
  <si>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</si>
  <si>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</si>
  <si>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</si>
  <si>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</si>
  <si>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</si>
  <si>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</si>
  <si>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</si>
  <si>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</si>
  <si>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</si>
  <si>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</si>
  <si>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</si>
  <si>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</si>
  <si>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</si>
  <si>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</si>
  <si>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</si>
  <si>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</si>
  <si>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</si>
  <si>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</si>
  <si>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</si>
  <si>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</si>
  <si>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</si>
  <si>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</si>
  <si>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</si>
  <si>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</si>
  <si>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</si>
  <si>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</si>
  <si>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</si>
  <si>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</si>
  <si>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</si>
  <si>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</si>
  <si>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</si>
  <si>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</si>
  <si>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</si>
  <si>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</si>
  <si>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</si>
  <si>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</si>
  <si>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</si>
  <si>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</si>
  <si>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</si>
  <si>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</si>
  <si>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</si>
  <si>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</si>
  <si>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</si>
  <si>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</si>
  <si>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</si>
  <si>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</si>
  <si>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</si>
  <si>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</si>
  <si>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</si>
  <si>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</si>
  <si>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</si>
  <si>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</si>
  <si>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</si>
  <si>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</si>
  <si>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</si>
  <si>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</si>
  <si>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</si>
  <si>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</si>
  <si>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</si>
  <si>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</si>
  <si>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</si>
  <si>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</si>
  <si>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</si>
  <si>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</si>
  <si>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</si>
  <si>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</si>
  <si>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</si>
  <si>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</si>
  <si>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</si>
  <si>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</si>
  <si>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</si>
  <si>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</si>
  <si>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</si>
  <si>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</si>
  <si>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</si>
  <si>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</si>
  <si>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</si>
  <si>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</si>
  <si>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</si>
  <si>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</si>
  <si>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</si>
  <si>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</si>
  <si>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</si>
  <si>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</si>
  <si>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</si>
  <si>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</si>
  <si>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</si>
  <si>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</si>
  <si>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</si>
  <si>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</si>
  <si>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</si>
  <si>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</si>
  <si>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</si>
  <si>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</si>
  <si>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</si>
  <si>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</si>
  <si>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</si>
  <si>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</si>
  <si>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</si>
  <si>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</si>
  <si>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</si>
  <si>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</si>
  <si>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</si>
  <si>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</si>
  <si>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</si>
  <si>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</si>
  <si>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</si>
  <si>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</si>
  <si>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</si>
  <si>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</si>
  <si>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</si>
  <si>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</si>
  <si>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</si>
  <si>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</si>
  <si>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</si>
  <si>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</si>
  <si>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</si>
  <si>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</si>
  <si>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</si>
  <si>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</si>
  <si>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</si>
  <si>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</si>
  <si>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</si>
  <si>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</si>
  <si>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</si>
  <si>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</si>
  <si>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</si>
  <si>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</si>
  <si>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</si>
  <si>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</si>
  <si>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</si>
  <si>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</si>
  <si>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</si>
  <si>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</si>
  <si>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</si>
  <si>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</si>
  <si>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</si>
  <si>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</si>
  <si>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</si>
  <si>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</si>
  <si>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</si>
  <si>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</si>
  <si>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</si>
  <si>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</si>
  <si>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</si>
  <si>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</si>
  <si>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</si>
  <si>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</si>
  <si>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</si>
  <si>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</si>
  <si>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</si>
  <si>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</si>
  <si>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</si>
  <si>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</si>
  <si>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</si>
  <si>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</si>
  <si>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</si>
  <si>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</si>
  <si>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</si>
  <si>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</si>
  <si>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</si>
  <si>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</si>
  <si>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</si>
  <si>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</si>
  <si>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</si>
  <si>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</si>
  <si>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</si>
  <si>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</si>
  <si>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</si>
  <si>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</si>
  <si>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</si>
  <si>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</si>
  <si>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</si>
  <si>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</si>
  <si>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</si>
  <si>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</si>
  <si>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</si>
  <si>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</si>
  <si>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</si>
  <si>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</si>
  <si>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</si>
  <si>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</si>
  <si>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</si>
  <si>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</si>
  <si>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</si>
  <si>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</si>
  <si>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</si>
  <si>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</si>
  <si>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</si>
  <si>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</si>
  <si>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</si>
  <si>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</si>
  <si>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</si>
  <si>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</si>
  <si>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</si>
  <si>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</si>
  <si>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</si>
  <si>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</si>
  <si>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</si>
  <si>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</si>
  <si>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</si>
  <si>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</si>
  <si>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</si>
  <si>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</si>
  <si>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</si>
  <si>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</si>
  <si>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</si>
  <si>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</si>
  <si>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</si>
  <si>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</si>
  <si>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</si>
  <si>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</si>
  <si>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</si>
  <si>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</si>
  <si>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</si>
  <si>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</si>
  <si>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</si>
  <si>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</si>
  <si>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</si>
  <si>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</si>
  <si>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</si>
  <si>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</si>
  <si>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</si>
  <si>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</si>
  <si>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</si>
  <si>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</si>
  <si>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</si>
  <si>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</si>
  <si>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</si>
  <si>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</si>
  <si>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</si>
  <si>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</si>
  <si>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</si>
  <si>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</si>
  <si>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</si>
  <si>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</si>
  <si>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</si>
  <si>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</si>
  <si>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</si>
  <si>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</si>
  <si>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</si>
  <si>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</si>
  <si>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</si>
  <si>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</si>
  <si>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</si>
  <si>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</si>
  <si>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</si>
  <si>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</si>
  <si>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</si>
  <si>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</si>
  <si>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</si>
  <si>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</si>
  <si>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</si>
  <si>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</si>
  <si>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</si>
  <si>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</si>
  <si>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</si>
  <si>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</si>
  <si>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</si>
  <si>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</si>
  <si>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</si>
  <si>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</si>
  <si>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</si>
  <si>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</si>
  <si>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</si>
  <si>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</si>
  <si>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</si>
  <si>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</si>
  <si>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</si>
  <si>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</si>
  <si>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</si>
  <si>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</si>
  <si>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</si>
  <si>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</si>
  <si>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</si>
  <si>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</si>
  <si>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</si>
  <si>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</si>
  <si>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</si>
  <si>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</si>
  <si>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</si>
  <si>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</si>
  <si>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</si>
  <si>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</si>
  <si>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</si>
  <si>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</si>
  <si>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</si>
  <si>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</si>
  <si>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</si>
  <si>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</si>
  <si>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</si>
  <si>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</si>
  <si>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</si>
  <si>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</si>
  <si>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</si>
  <si>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</si>
  <si>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</si>
  <si>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</si>
  <si>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</si>
  <si>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</si>
  <si>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</si>
  <si>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</si>
  <si>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</si>
  <si>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</si>
  <si>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</si>
  <si>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</si>
  <si>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</si>
  <si>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</si>
  <si>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</si>
  <si>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</si>
  <si>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</si>
  <si>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</si>
  <si>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</si>
  <si>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</si>
  <si>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</si>
  <si>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</si>
  <si>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</si>
  <si>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</si>
  <si>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</si>
  <si>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</si>
  <si>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</si>
  <si>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</si>
  <si>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</si>
  <si>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</si>
  <si>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</si>
  <si>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</si>
  <si>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</si>
  <si>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</si>
  <si>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</si>
  <si>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</si>
  <si>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</si>
  <si>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</si>
  <si>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</si>
  <si>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</si>
  <si>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</si>
  <si>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</si>
  <si>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</si>
  <si>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</si>
  <si>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</si>
  <si>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</si>
  <si>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</si>
  <si>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</si>
  <si>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</si>
  <si>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</si>
  <si>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</si>
  <si>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</si>
  <si>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</si>
  <si>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</si>
  <si>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</si>
  <si>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</si>
  <si>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</si>
  <si>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</si>
  <si>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</si>
  <si>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</si>
  <si>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</si>
  <si>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</si>
  <si>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</si>
  <si>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</si>
  <si>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</si>
  <si>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</si>
  <si>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</si>
  <si>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</si>
  <si>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</si>
  <si>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</si>
  <si>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</si>
  <si>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</si>
  <si>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</si>
  <si>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</si>
  <si>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</si>
  <si>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</si>
  <si>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</si>
  <si>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</si>
  <si>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</si>
  <si>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</si>
  <si>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</si>
  <si>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</si>
  <si>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</si>
  <si>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</si>
  <si>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</si>
  <si>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</si>
  <si>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</si>
  <si>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</si>
  <si>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</si>
  <si>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</si>
  <si>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</si>
  <si>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</si>
  <si>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</si>
  <si>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</si>
  <si>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</si>
  <si>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</si>
  <si>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</si>
  <si>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</si>
  <si>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</si>
  <si>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</si>
  <si>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</si>
  <si>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</si>
  <si>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</si>
  <si>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</si>
  <si>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</si>
  <si>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</si>
  <si>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</si>
  <si>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</si>
  <si>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</si>
  <si>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</si>
  <si>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</si>
  <si>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</si>
  <si>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</si>
  <si>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</si>
  <si>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</si>
  <si>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</si>
  <si>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</si>
  <si>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</si>
  <si>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</si>
  <si>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</si>
  <si>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</si>
  <si>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</si>
  <si>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</si>
  <si>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</si>
  <si>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</si>
  <si>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</si>
  <si>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</si>
  <si>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</si>
  <si>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</si>
  <si>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</si>
  <si>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</si>
  <si>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</si>
  <si>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</si>
  <si>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</si>
  <si>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</si>
  <si>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</si>
  <si>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</si>
  <si>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</si>
  <si>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</si>
  <si>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</si>
  <si>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</si>
  <si>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</si>
  <si>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</si>
  <si>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</si>
  <si>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</si>
  <si>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</si>
  <si>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</si>
  <si>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</si>
  <si>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</si>
  <si>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</si>
  <si>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</si>
  <si>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</si>
  <si>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</si>
  <si>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</si>
  <si>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</si>
  <si>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</si>
  <si>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</si>
  <si>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</si>
  <si>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</si>
  <si>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</si>
  <si>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</si>
  <si>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</si>
  <si>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</si>
  <si>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</si>
  <si>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</si>
  <si>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</si>
  <si>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</si>
  <si>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</si>
  <si>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</si>
  <si>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</si>
  <si>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</si>
  <si>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</si>
  <si>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</si>
  <si>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</si>
  <si>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</si>
  <si>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</si>
  <si>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</si>
  <si>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</si>
  <si>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</si>
  <si>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</si>
  <si>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</si>
  <si>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</si>
  <si>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</si>
  <si>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</si>
  <si>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</si>
  <si>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</si>
  <si>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</si>
  <si>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</si>
  <si>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</si>
  <si>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</si>
  <si>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</si>
  <si>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</si>
  <si>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</si>
  <si>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</si>
  <si>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</si>
  <si>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</si>
  <si>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</si>
  <si>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</si>
  <si>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</si>
  <si>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</si>
  <si>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</si>
  <si>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</si>
  <si>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</si>
  <si>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</si>
  <si>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</si>
  <si>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</si>
  <si>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</si>
  <si>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</si>
  <si>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</si>
  <si>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</si>
  <si>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</si>
  <si>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</si>
  <si>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</si>
  <si>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</si>
  <si>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</si>
  <si>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</si>
  <si>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</si>
  <si>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</si>
  <si>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</si>
  <si>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</si>
  <si>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</si>
  <si>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</si>
  <si>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</si>
  <si>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</si>
  <si>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</si>
  <si>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</si>
  <si>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</si>
  <si>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</si>
  <si>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</si>
  <si>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</si>
  <si>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</si>
  <si>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</si>
  <si>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</si>
  <si>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</si>
  <si>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</si>
  <si>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</si>
  <si>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</si>
  <si>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</si>
  <si>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</si>
  <si>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</si>
  <si>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</si>
  <si>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</si>
  <si>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</si>
  <si>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</si>
  <si>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</si>
  <si>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</si>
  <si>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</si>
  <si>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</si>
  <si>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</si>
  <si>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</si>
  <si>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</si>
  <si>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</si>
  <si>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</si>
  <si>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</si>
  <si>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</si>
  <si>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</si>
  <si>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</si>
  <si>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</si>
  <si>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</si>
  <si>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</si>
  <si>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</si>
  <si>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</si>
  <si>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</si>
  <si>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</si>
  <si>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</si>
  <si>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</si>
  <si>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</si>
  <si>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</si>
  <si>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</si>
  <si>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</si>
  <si>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</si>
  <si>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</si>
  <si>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</si>
  <si>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</si>
  <si>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</si>
  <si>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</si>
  <si>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</si>
  <si>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</si>
  <si>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</si>
  <si>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</si>
  <si>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</si>
  <si>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</si>
  <si>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</si>
  <si>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</si>
  <si>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</si>
  <si>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</si>
  <si>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</si>
  <si>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</si>
  <si>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</si>
  <si>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</si>
  <si>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</si>
  <si>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</si>
  <si>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</si>
  <si>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</si>
  <si>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</si>
  <si>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</si>
  <si>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</si>
  <si>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</si>
  <si>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</si>
  <si>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</si>
  <si>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</si>
  <si>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</si>
  <si>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</si>
  <si>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</si>
  <si>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</si>
  <si>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</si>
  <si>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</si>
  <si>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</si>
  <si>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</si>
  <si>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</si>
  <si>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</si>
  <si>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</si>
  <si>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</si>
  <si>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</si>
  <si>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</si>
  <si>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</si>
  <si>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</si>
  <si>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</si>
  <si>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</si>
  <si>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</si>
  <si>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</si>
  <si>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</si>
  <si>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</si>
  <si>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</si>
  <si>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</si>
  <si>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</si>
  <si>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</si>
  <si>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</si>
  <si>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</si>
  <si>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</si>
  <si>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</si>
  <si>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</si>
  <si>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</si>
  <si>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</si>
  <si>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</si>
  <si>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</si>
  <si>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</si>
  <si>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</si>
  <si>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</si>
  <si>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</si>
  <si>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</si>
  <si>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</si>
  <si>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</si>
  <si>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</si>
  <si>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</si>
  <si>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</si>
  <si>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</si>
  <si>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</si>
  <si>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</si>
  <si>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</si>
  <si>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</si>
  <si>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</si>
  <si>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</si>
  <si>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</si>
  <si>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</si>
  <si>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</si>
  <si>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</si>
  <si>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</si>
  <si>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</si>
  <si>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</si>
  <si>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</si>
  <si>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</si>
  <si>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</si>
  <si>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</si>
  <si>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</si>
  <si>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</si>
  <si>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</si>
  <si>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</si>
  <si>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</si>
  <si>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</si>
  <si>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</si>
  <si>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</si>
  <si>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</si>
  <si>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</si>
  <si>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</si>
  <si>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</si>
  <si>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</si>
  <si>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</si>
  <si>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</si>
  <si>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</si>
  <si>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</si>
  <si>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</si>
  <si>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</si>
  <si>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</si>
  <si>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</si>
  <si>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</si>
  <si>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</si>
  <si>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</si>
  <si>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</si>
  <si>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</si>
  <si>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</si>
  <si>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</si>
  <si>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</si>
  <si>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</si>
  <si>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</si>
  <si>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</si>
  <si>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</si>
  <si>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</si>
  <si>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</si>
  <si>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</si>
  <si>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</si>
  <si>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</si>
  <si>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</si>
  <si>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</si>
  <si>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</si>
  <si>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</si>
  <si>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</si>
  <si>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</si>
  <si>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</si>
  <si>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</si>
  <si>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</si>
  <si>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</si>
  <si>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</si>
  <si>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</si>
  <si>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</si>
  <si>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</si>
  <si>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</si>
  <si>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</si>
  <si>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</si>
  <si>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</si>
  <si>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</si>
  <si>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</si>
  <si>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</si>
  <si>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</si>
  <si>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</si>
  <si>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</si>
  <si>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</si>
  <si>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</si>
  <si>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</si>
  <si>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</si>
  <si>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</si>
  <si>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</si>
  <si>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</si>
  <si>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</si>
  <si>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</si>
  <si>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</si>
  <si>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</si>
  <si>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</si>
  <si>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</si>
  <si>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</si>
  <si>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</si>
  <si>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</si>
  <si>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</si>
  <si>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</si>
  <si>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</si>
  <si>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</si>
  <si>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</si>
  <si>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</si>
  <si>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</si>
  <si>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</si>
  <si>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</si>
  <si>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</si>
  <si>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</si>
  <si>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</si>
  <si>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</si>
  <si>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</si>
  <si>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</si>
  <si>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</si>
  <si>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</si>
  <si>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</si>
  <si>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</si>
  <si>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</si>
  <si>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</si>
  <si>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</si>
  <si>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</si>
  <si>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</si>
  <si>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</si>
  <si>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</si>
  <si>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</si>
  <si>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</si>
  <si>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</si>
  <si>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</si>
  <si>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</si>
  <si>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</si>
  <si>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</si>
  <si>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</si>
  <si>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</si>
  <si>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</si>
  <si>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</si>
  <si>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</si>
  <si>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</si>
  <si>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</si>
  <si>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</si>
  <si>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</si>
  <si>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</si>
  <si>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</si>
  <si>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</si>
  <si>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</si>
  <si>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</si>
  <si>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</si>
  <si>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</si>
  <si>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</si>
  <si>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</si>
  <si>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</si>
  <si>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</si>
  <si>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</si>
  <si>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</si>
  <si>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</si>
  <si>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</si>
  <si>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</si>
  <si>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</si>
  <si>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</si>
  <si>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</si>
  <si>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</si>
  <si>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</si>
  <si>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</si>
  <si>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</si>
  <si>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</si>
  <si>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</si>
  <si>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</si>
  <si>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</si>
  <si>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</si>
  <si>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</si>
  <si>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</si>
  <si>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</si>
  <si>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</si>
  <si>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</si>
  <si>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</si>
  <si>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</si>
  <si>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</si>
  <si>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</si>
  <si>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</si>
  <si>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</si>
  <si>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</si>
  <si>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</si>
  <si>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</si>
  <si>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</si>
  <si>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</si>
  <si>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</si>
  <si>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</si>
  <si>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</si>
  <si>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</si>
  <si>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</si>
  <si>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</si>
  <si>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</si>
  <si>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</si>
  <si>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</si>
  <si>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</si>
  <si>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</si>
  <si>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</si>
  <si>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</si>
  <si>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</si>
  <si>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</si>
  <si>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</si>
  <si>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</si>
  <si>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</si>
  <si>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</si>
  <si>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</si>
  <si>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</si>
  <si>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</si>
  <si>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</si>
  <si>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</si>
  <si>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</si>
  <si>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</si>
  <si>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</si>
  <si>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</si>
  <si>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</si>
  <si>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</si>
  <si>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</si>
  <si>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</si>
  <si>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</si>
  <si>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</si>
  <si>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</si>
  <si>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</si>
  <si>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</si>
  <si>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</si>
  <si>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</si>
  <si>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</si>
  <si>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</si>
  <si>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</si>
  <si>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</si>
  <si>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</si>
  <si>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</si>
  <si>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</si>
  <si>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</si>
  <si>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</si>
  <si>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</si>
  <si>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</si>
  <si>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</si>
  <si>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</si>
  <si>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</si>
  <si>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</si>
  <si>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</si>
  <si>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</si>
  <si>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</si>
  <si>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</si>
  <si>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</si>
  <si>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</si>
  <si>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</si>
  <si>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</si>
  <si>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</si>
  <si>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</si>
  <si>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</si>
  <si>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</si>
  <si>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</si>
  <si>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</si>
  <si>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</si>
  <si>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</si>
  <si>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</si>
  <si>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</si>
  <si>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</si>
  <si>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</si>
  <si>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</si>
  <si>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</si>
  <si>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</si>
  <si>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</si>
  <si>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</si>
  <si>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</si>
  <si>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</si>
  <si>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</si>
  <si>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</si>
  <si>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</si>
  <si>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</si>
  <si>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</si>
  <si>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</si>
  <si>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</si>
  <si>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</si>
  <si>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</si>
  <si>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</si>
  <si>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</si>
  <si>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</si>
  <si>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</si>
  <si>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</si>
  <si>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</si>
  <si>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</si>
  <si>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</si>
  <si>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</si>
  <si>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</si>
  <si>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</si>
  <si>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</si>
  <si>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</si>
  <si>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</si>
  <si>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</si>
  <si>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</si>
  <si>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</si>
  <si>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</si>
  <si>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</si>
  <si>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</si>
  <si>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</si>
  <si>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</si>
  <si>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</si>
  <si>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</si>
  <si>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</si>
  <si>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</si>
  <si>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</si>
  <si>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</si>
  <si>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</si>
  <si>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</si>
  <si>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</si>
  <si>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</si>
  <si>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</si>
  <si>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</si>
  <si>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</si>
  <si>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</si>
  <si>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</si>
  <si>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</si>
  <si>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</si>
  <si>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</si>
  <si>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</si>
  <si>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</si>
  <si>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</si>
  <si>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</si>
  <si>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</si>
  <si>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</si>
  <si>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</si>
  <si>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</si>
  <si>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</si>
  <si>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</si>
  <si>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</si>
  <si>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</si>
  <si>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</si>
  <si>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</si>
  <si>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</si>
  <si>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</si>
  <si>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</si>
  <si>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</si>
  <si>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</si>
  <si>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</si>
  <si>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</si>
  <si>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</si>
  <si>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</si>
  <si>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</si>
  <si>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</si>
  <si>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</si>
  <si>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</si>
  <si>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</si>
  <si>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</si>
  <si>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</si>
  <si>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</si>
  <si>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</si>
  <si>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</si>
  <si>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</si>
  <si>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</si>
  <si>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</si>
  <si>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</si>
  <si>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</si>
  <si>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</si>
  <si>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</si>
  <si>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</si>
  <si>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</si>
  <si>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</si>
  <si>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</si>
  <si>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</si>
  <si>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</si>
  <si>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</si>
  <si>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</si>
  <si>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</si>
  <si>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</si>
  <si>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</si>
  <si>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</si>
  <si>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</si>
  <si>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</si>
  <si>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</si>
  <si>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</si>
  <si>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</si>
  <si>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</si>
  <si>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</si>
  <si>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</si>
  <si>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</si>
  <si>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</si>
  <si>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</si>
  <si>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</si>
  <si>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</si>
  <si>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</si>
  <si>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</si>
  <si>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</si>
  <si>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</si>
  <si>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</si>
  <si>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</si>
  <si>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</si>
  <si>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</si>
  <si>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</si>
  <si>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</si>
  <si>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</si>
  <si>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</si>
  <si>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</si>
  <si>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</si>
  <si>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</si>
  <si>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</si>
  <si>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</si>
  <si>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</si>
  <si>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</si>
  <si>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</si>
  <si>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</si>
  <si>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</si>
  <si>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</si>
  <si>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</si>
  <si>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</si>
  <si>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</si>
  <si>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</si>
  <si>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</si>
  <si>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</si>
  <si>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</si>
  <si>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</si>
  <si>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</si>
  <si>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</si>
  <si>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</si>
  <si>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</si>
  <si>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</si>
  <si>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</si>
  <si>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</si>
  <si>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</si>
  <si>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</si>
  <si>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</si>
  <si>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</si>
  <si>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</si>
  <si>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</si>
  <si>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</si>
  <si>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</si>
  <si>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</si>
  <si>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</si>
  <si>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</si>
  <si>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</si>
  <si>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</si>
  <si>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</si>
  <si>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</si>
  <si>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</si>
  <si>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</si>
  <si>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</si>
  <si>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</si>
  <si>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</si>
  <si>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</si>
  <si>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</si>
  <si>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</si>
  <si>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</si>
  <si>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</si>
  <si>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</si>
  <si>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</si>
  <si>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</si>
  <si>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</si>
  <si>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</si>
  <si>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</si>
  <si>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</si>
  <si>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</si>
  <si>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</si>
  <si>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</si>
  <si>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</si>
  <si>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</si>
  <si>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</si>
  <si>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</si>
  <si>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</si>
  <si>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</si>
  <si>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</si>
  <si>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</si>
  <si>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</si>
  <si>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</si>
  <si>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</si>
  <si>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</si>
  <si>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</si>
  <si>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</si>
  <si>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</si>
  <si>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</si>
  <si>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</si>
  <si>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</si>
  <si>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</si>
  <si>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</si>
  <si>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</si>
  <si>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</si>
  <si>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</si>
  <si>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</si>
  <si>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</si>
  <si>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</si>
  <si>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</si>
  <si>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</si>
  <si>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</si>
  <si>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</si>
  <si>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</si>
  <si>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</si>
  <si>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</si>
  <si>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</si>
  <si>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</si>
  <si>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</si>
  <si>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</si>
  <si>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</si>
  <si>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</si>
  <si>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</si>
  <si>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</si>
  <si>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</si>
  <si>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</si>
  <si>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</si>
  <si>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</si>
  <si>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</si>
  <si>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</si>
  <si>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</si>
  <si>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</si>
  <si>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</si>
  <si>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</si>
  <si>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</si>
  <si>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</si>
  <si>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</si>
  <si>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</si>
  <si>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</si>
  <si>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</si>
  <si>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</si>
  <si>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</si>
  <si>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</si>
  <si>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</si>
  <si>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</si>
  <si>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</si>
  <si>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</si>
  <si>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</si>
  <si>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</si>
  <si>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</si>
  <si>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</si>
  <si>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</si>
  <si>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</si>
  <si>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</si>
  <si>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</si>
  <si>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</si>
  <si>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</si>
  <si>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</si>
  <si>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</si>
  <si>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</si>
  <si>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</si>
  <si>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</si>
  <si>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</si>
  <si>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</si>
  <si>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</si>
  <si>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</si>
  <si>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</si>
  <si>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</si>
  <si>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</si>
  <si>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</si>
  <si>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</si>
  <si>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</si>
  <si>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</si>
  <si>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</si>
  <si>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</si>
  <si>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</si>
  <si>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</si>
  <si>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</si>
  <si>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</si>
  <si>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</si>
  <si>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</si>
  <si>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</si>
  <si>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</si>
  <si>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</si>
  <si>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</si>
  <si>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</si>
  <si>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</si>
  <si>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</si>
  <si>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</si>
  <si>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</si>
  <si>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</si>
  <si>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</si>
  <si>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</si>
  <si>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</si>
  <si>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</si>
  <si>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</si>
  <si>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</si>
  <si>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</si>
  <si>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</si>
  <si>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</si>
  <si>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</si>
  <si>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</si>
  <si>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</si>
  <si>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</si>
  <si>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</si>
  <si>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</si>
  <si>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</si>
  <si>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</si>
  <si>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</si>
  <si>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</si>
  <si>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</si>
  <si>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</si>
  <si>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</si>
  <si>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</si>
  <si>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</si>
  <si>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</si>
  <si>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</si>
  <si>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</si>
  <si>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</si>
  <si>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</si>
  <si>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</si>
  <si>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</si>
  <si>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</si>
  <si>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</si>
  <si>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</si>
  <si>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</si>
  <si>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</si>
  <si>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</si>
  <si>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</si>
  <si>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</si>
  <si>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</si>
  <si>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</si>
  <si>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</si>
  <si>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</si>
  <si>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</si>
  <si>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</si>
  <si>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</si>
  <si>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</si>
  <si>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</si>
  <si>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</si>
  <si>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</si>
  <si>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</si>
  <si>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</si>
  <si>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</si>
  <si>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</si>
  <si>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</si>
  <si>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</si>
  <si>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</si>
  <si>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</si>
  <si>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</si>
  <si>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</si>
  <si>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</si>
  <si>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</si>
  <si>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</si>
  <si>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</si>
  <si>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</si>
  <si>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</si>
  <si>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</si>
  <si>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</si>
  <si>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</si>
  <si>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</si>
  <si>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</si>
  <si>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</si>
  <si>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</si>
  <si>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</si>
  <si>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</si>
  <si>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</si>
  <si>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</si>
  <si>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</si>
  <si>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</si>
  <si>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</si>
  <si>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</si>
  <si>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</si>
  <si>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</si>
  <si>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</si>
  <si>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</si>
  <si>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</si>
  <si>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</si>
  <si>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</si>
  <si>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</si>
  <si>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</si>
  <si>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</si>
  <si>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</si>
  <si>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</si>
  <si>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</si>
  <si>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</si>
  <si>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</si>
  <si>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</si>
  <si>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</si>
  <si>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</si>
  <si>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</si>
  <si>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</si>
  <si>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</si>
  <si>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</si>
  <si>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</si>
  <si>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</si>
  <si>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</si>
  <si>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</si>
  <si>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</si>
  <si>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</si>
  <si>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</si>
  <si>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</si>
  <si>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</si>
  <si>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</si>
  <si>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</si>
  <si>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</si>
  <si>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</si>
  <si>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</si>
  <si>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</si>
  <si>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</si>
  <si>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</si>
  <si>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</si>
  <si>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</si>
  <si>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</si>
  <si>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</si>
  <si>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</si>
  <si>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</si>
  <si>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</si>
  <si>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</si>
  <si>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</si>
  <si>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</si>
  <si>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</si>
  <si>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</si>
  <si>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</si>
  <si>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</si>
  <si>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</si>
  <si>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</si>
  <si>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</si>
  <si>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</si>
  <si>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</si>
  <si>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</si>
  <si>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</si>
  <si>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</si>
  <si>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</si>
  <si>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</si>
  <si>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</si>
  <si>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</si>
  <si>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</si>
  <si>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</si>
  <si>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</si>
  <si>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</si>
  <si>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</si>
  <si>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</si>
  <si>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</si>
  <si>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</si>
  <si>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</si>
  <si>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</si>
  <si>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</si>
  <si>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</si>
  <si>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</si>
  <si>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</si>
  <si>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</si>
  <si>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</si>
  <si>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</si>
  <si>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</si>
  <si>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</si>
  <si>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</si>
  <si>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</si>
  <si>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</si>
  <si>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</si>
  <si>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</si>
  <si>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</si>
  <si>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</si>
  <si>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</si>
  <si>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</si>
  <si>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</si>
  <si>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</si>
  <si>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</si>
  <si>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</si>
  <si>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</si>
  <si>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</si>
  <si>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</si>
  <si>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</si>
  <si>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</si>
  <si>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</si>
  <si>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</si>
  <si>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</si>
  <si>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</si>
  <si>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</si>
  <si>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</si>
  <si>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</si>
  <si>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</si>
  <si>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</si>
  <si>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</si>
  <si>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</si>
  <si>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</si>
  <si>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</si>
  <si>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</si>
  <si>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</si>
  <si>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</si>
  <si>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</si>
  <si>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</si>
  <si>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</si>
  <si>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</si>
  <si>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</si>
  <si>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</si>
  <si>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</si>
  <si>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</si>
  <si>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</si>
  <si>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</si>
  <si>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</si>
  <si>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</si>
  <si>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</si>
  <si>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</si>
  <si>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</si>
  <si>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</si>
  <si>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</si>
  <si>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</si>
  <si>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</si>
  <si>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</si>
  <si>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</si>
  <si>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</si>
  <si>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</si>
  <si>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</si>
  <si>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</si>
  <si>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</si>
  <si>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</si>
  <si>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</si>
  <si>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</si>
  <si>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</si>
  <si>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</si>
  <si>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</si>
  <si>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</si>
  <si>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</si>
  <si>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</si>
  <si>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</si>
  <si>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</si>
  <si>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</si>
  <si>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</si>
  <si>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</si>
  <si>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</si>
  <si>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</si>
  <si>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</si>
  <si>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</si>
  <si>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</si>
  <si>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</si>
  <si>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</si>
  <si>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</si>
  <si>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</si>
  <si>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</si>
  <si>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</si>
  <si>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</si>
  <si>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</si>
  <si>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</si>
  <si>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</si>
  <si>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</si>
  <si>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</si>
  <si>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</si>
  <si>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</si>
  <si>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</si>
  <si>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</si>
  <si>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</si>
  <si>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</si>
  <si>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</si>
  <si>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</si>
  <si>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</si>
  <si>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</si>
  <si>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</si>
  <si>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</si>
  <si>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</si>
  <si>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</si>
  <si>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</si>
  <si>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</si>
  <si>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</si>
  <si>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</si>
  <si>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</si>
  <si>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</si>
  <si>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</si>
  <si>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</si>
  <si>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</si>
  <si>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</si>
  <si>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</si>
  <si>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</si>
  <si>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</si>
  <si>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</si>
  <si>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</si>
  <si>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</si>
  <si>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</si>
  <si>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</si>
  <si>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</si>
  <si>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</si>
  <si>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</si>
  <si>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</si>
  <si>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</si>
  <si>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</si>
  <si>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</si>
  <si>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</si>
  <si>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</si>
  <si>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</si>
  <si>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</si>
  <si>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</si>
  <si>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</si>
  <si>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</si>
  <si>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</si>
  <si>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</si>
  <si>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</si>
  <si>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</si>
  <si>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</si>
  <si>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</si>
  <si>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</si>
  <si>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</si>
  <si>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</si>
  <si>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</si>
  <si>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</si>
  <si>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</si>
  <si>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</si>
  <si>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</si>
  <si>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</si>
  <si>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</si>
  <si>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</si>
  <si>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</si>
  <si>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</si>
  <si>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</si>
  <si>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</si>
  <si>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</si>
  <si>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</si>
  <si>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</si>
  <si>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</si>
  <si>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</si>
  <si>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</si>
  <si>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</si>
  <si>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</si>
  <si>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</si>
  <si>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</si>
  <si>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</si>
  <si>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</si>
  <si>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</si>
  <si>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</si>
  <si>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</si>
  <si>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</si>
  <si>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</si>
  <si>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</si>
  <si>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</si>
  <si>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</si>
  <si>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</si>
  <si>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</si>
  <si>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</si>
  <si>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</si>
  <si>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</si>
  <si>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</si>
  <si>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</si>
  <si>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</si>
  <si>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</si>
  <si>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</si>
  <si>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</si>
  <si>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</si>
  <si>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</si>
  <si>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</si>
  <si>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</si>
  <si>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</si>
  <si>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</si>
  <si>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</si>
  <si>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</si>
  <si>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</si>
  <si>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</si>
  <si>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</si>
  <si>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</si>
  <si>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</si>
  <si>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</si>
  <si>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</si>
  <si>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</si>
  <si>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</si>
  <si>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</si>
  <si>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</si>
  <si>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</si>
  <si>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</si>
  <si>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</si>
  <si>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</si>
  <si>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</si>
  <si>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</si>
  <si>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</si>
  <si>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</si>
  <si>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</si>
  <si>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</si>
  <si>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</si>
  <si>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</si>
  <si>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</si>
  <si>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</si>
  <si>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</si>
  <si>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</si>
  <si>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</si>
  <si>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</si>
  <si>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</si>
  <si>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</si>
  <si>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</si>
  <si>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</si>
  <si>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</si>
  <si>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</si>
  <si>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</si>
  <si>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</si>
  <si>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</si>
  <si>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</si>
  <si>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</si>
  <si>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</si>
  <si>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</si>
  <si>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</si>
  <si>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</si>
  <si>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</si>
  <si>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</si>
  <si>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</si>
  <si>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</si>
  <si>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</si>
  <si>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</si>
  <si>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</si>
  <si>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</si>
  <si>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</si>
  <si>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</si>
  <si>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</si>
  <si>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</si>
  <si>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</si>
  <si>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</si>
  <si>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</si>
  <si>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</si>
  <si>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</si>
  <si>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</si>
  <si>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</si>
  <si>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</si>
  <si>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</si>
  <si>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</si>
  <si>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</si>
  <si>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</si>
  <si>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</si>
  <si>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</si>
  <si>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</si>
  <si>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</si>
  <si>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</si>
  <si>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</si>
  <si>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</si>
  <si>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</si>
  <si>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</si>
  <si>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</si>
  <si>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</si>
  <si>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</si>
  <si>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</si>
  <si>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</si>
  <si>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</si>
  <si>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</si>
  <si>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</si>
  <si>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</si>
  <si>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</si>
  <si>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</si>
  <si>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</si>
  <si>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</si>
  <si>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</si>
  <si>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</si>
  <si>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</si>
  <si>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</si>
  <si>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</si>
  <si>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</si>
  <si>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</si>
  <si>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</si>
  <si>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</si>
  <si>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</si>
  <si>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</si>
  <si>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</si>
  <si>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</si>
  <si>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</si>
  <si>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</si>
  <si>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</si>
  <si>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</si>
  <si>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</si>
  <si>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</si>
  <si>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</si>
  <si>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</si>
  <si>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</si>
  <si>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</si>
  <si>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</si>
  <si>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</si>
  <si>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</si>
  <si>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</si>
  <si>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</si>
  <si>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</si>
  <si>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</si>
  <si>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</si>
  <si>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</si>
  <si>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</si>
  <si>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</si>
  <si>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</si>
  <si>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</si>
  <si>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</si>
  <si>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</si>
  <si>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</si>
  <si>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</si>
  <si>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</si>
  <si>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</si>
  <si>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</si>
  <si>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</si>
  <si>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</si>
  <si>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</si>
  <si>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</si>
  <si>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</si>
  <si>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</si>
  <si>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</si>
  <si>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</si>
  <si>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</si>
  <si>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</si>
  <si>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</si>
  <si>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</si>
  <si>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</si>
  <si>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</si>
  <si>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</si>
  <si>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</si>
  <si>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</si>
  <si>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</si>
  <si>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</si>
  <si>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</si>
  <si>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</si>
  <si>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</si>
  <si>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</si>
  <si>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</si>
  <si>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</si>
  <si>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</si>
  <si>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</si>
  <si>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</si>
  <si>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</si>
  <si>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</si>
  <si>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</si>
  <si>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</si>
  <si>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</si>
  <si>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</si>
  <si>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</si>
  <si>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</si>
  <si>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</si>
  <si>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</si>
  <si>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</si>
  <si>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</si>
  <si>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</si>
  <si>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</si>
  <si>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</si>
  <si>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</si>
  <si>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</si>
  <si>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</si>
  <si>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</si>
  <si>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</si>
  <si>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</si>
  <si>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</si>
  <si>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</si>
  <si>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</si>
  <si>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</si>
  <si>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</si>
  <si>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</si>
  <si>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</si>
  <si>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</si>
  <si>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</si>
  <si>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</si>
  <si>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</si>
  <si>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</si>
  <si>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</si>
  <si>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</si>
  <si>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</si>
  <si>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</si>
  <si>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</si>
  <si>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</si>
  <si>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</si>
  <si>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</si>
  <si>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</si>
  <si>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</si>
  <si>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</si>
  <si>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</si>
  <si>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</si>
  <si>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</si>
  <si>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</si>
  <si>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</si>
  <si>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</si>
  <si>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</si>
  <si>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</si>
  <si>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</si>
  <si>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</si>
  <si>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</si>
  <si>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</si>
  <si>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</si>
  <si>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</si>
  <si>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</si>
  <si>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</si>
  <si>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</si>
  <si>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</si>
  <si>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</si>
  <si>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</si>
  <si>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</si>
  <si>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</si>
  <si>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</si>
  <si>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</si>
  <si>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</si>
  <si>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</si>
  <si>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</si>
  <si>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</si>
  <si>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</si>
  <si>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</si>
  <si>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</si>
  <si>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</si>
  <si>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</si>
  <si>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</si>
  <si>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</si>
  <si>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</si>
  <si>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</si>
  <si>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</si>
  <si>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</si>
  <si>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</si>
  <si>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</si>
  <si>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</si>
  <si>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</si>
  <si>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</si>
  <si>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</si>
  <si>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</si>
  <si>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</si>
  <si>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</si>
  <si>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</si>
  <si>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</si>
  <si>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</si>
  <si>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</si>
  <si>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</si>
  <si>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</si>
  <si>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</si>
  <si>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</si>
  <si>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</si>
  <si>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</si>
  <si>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</si>
  <si>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</si>
  <si>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</si>
  <si>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</si>
  <si>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</si>
  <si>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</si>
  <si>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</si>
  <si>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</si>
  <si>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</si>
  <si>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</si>
  <si>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</si>
  <si>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</si>
  <si>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</si>
  <si>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</si>
  <si>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</si>
  <si>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</si>
  <si>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</si>
  <si>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</si>
  <si>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</si>
  <si>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</si>
  <si>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</si>
  <si>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</si>
  <si>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</si>
  <si>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</si>
  <si>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</si>
  <si>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</si>
  <si>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</si>
  <si>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</si>
  <si>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</si>
  <si>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</si>
  <si>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</si>
  <si>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</si>
  <si>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</si>
  <si>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</si>
  <si>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</si>
  <si>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</si>
  <si>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</si>
  <si>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</si>
  <si>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</si>
  <si>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</si>
  <si>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</si>
  <si>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</si>
  <si>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</si>
  <si>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</si>
  <si>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</si>
  <si>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</si>
  <si>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</si>
  <si>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</si>
  <si>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</si>
  <si>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</si>
  <si>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</si>
  <si>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</si>
  <si>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</si>
  <si>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</si>
  <si>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</si>
  <si>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</si>
  <si>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</si>
  <si>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</si>
  <si>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</si>
  <si>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</si>
  <si>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</si>
  <si>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</si>
  <si>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</si>
  <si>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</si>
  <si>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</si>
  <si>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</si>
  <si>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</si>
  <si>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</si>
  <si>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</si>
  <si>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</si>
  <si>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</si>
  <si>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</si>
  <si>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</si>
  <si>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</si>
  <si>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</si>
  <si>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</si>
  <si>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</si>
  <si>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</si>
  <si>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</si>
  <si>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</si>
  <si>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</si>
  <si>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</si>
  <si>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</si>
  <si>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</si>
  <si>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</si>
  <si>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</si>
  <si>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</si>
  <si>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</si>
  <si>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</si>
  <si>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</si>
  <si>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</si>
  <si>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</si>
  <si>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</si>
  <si>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</si>
  <si>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</si>
  <si>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</si>
  <si>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</si>
  <si>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</si>
  <si>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</si>
  <si>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</si>
  <si>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</si>
  <si>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</si>
  <si>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</si>
  <si>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</si>
  <si>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</si>
  <si>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</si>
  <si>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</si>
  <si>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</si>
  <si>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</si>
  <si>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</si>
  <si>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</si>
  <si>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</si>
  <si>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</si>
  <si>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</si>
  <si>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</si>
  <si>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</si>
  <si>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</si>
  <si>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</si>
  <si>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</si>
  <si>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</si>
  <si>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</si>
  <si>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</si>
  <si>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</si>
  <si>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</si>
  <si>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</si>
  <si>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</si>
  <si>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</si>
  <si>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</si>
  <si>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</si>
  <si>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</si>
  <si>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</si>
  <si>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</si>
  <si>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</si>
  <si>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</si>
  <si>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</si>
  <si>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</si>
  <si>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</si>
  <si>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</si>
  <si>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</si>
  <si>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</si>
  <si>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</si>
  <si>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</si>
  <si>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</si>
  <si>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</si>
  <si>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</si>
  <si>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</si>
  <si>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</si>
  <si>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</si>
  <si>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</si>
  <si>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</si>
  <si>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</si>
  <si>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</si>
  <si>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</si>
  <si>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</si>
  <si>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</si>
  <si>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</si>
  <si>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</si>
  <si>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</si>
  <si>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</si>
  <si>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</si>
  <si>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</si>
  <si>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</si>
  <si>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</si>
  <si>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</si>
  <si>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</si>
  <si>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</si>
  <si>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</si>
  <si>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</si>
  <si>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</si>
  <si>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</si>
  <si>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</si>
  <si>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</si>
  <si>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</si>
  <si>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</si>
  <si>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</si>
  <si>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</si>
  <si>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</si>
  <si>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</si>
  <si>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</si>
  <si>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</si>
  <si>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</si>
  <si>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</si>
  <si>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</si>
  <si>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</si>
  <si>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</si>
  <si>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</si>
  <si>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</si>
  <si>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</si>
  <si>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</si>
  <si>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</si>
  <si>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</si>
  <si>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</si>
  <si>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</si>
  <si>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</si>
  <si>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</si>
  <si>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</si>
  <si>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</si>
  <si>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</si>
  <si>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</si>
  <si>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</si>
  <si>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</si>
  <si>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</si>
  <si>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</si>
  <si>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</si>
  <si>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</si>
  <si>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</si>
  <si>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</si>
  <si>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</si>
  <si>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</si>
  <si>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</si>
  <si>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</si>
  <si>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</si>
  <si>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</si>
  <si>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</si>
  <si>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</si>
  <si>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</si>
  <si>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</si>
  <si>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</si>
  <si>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</si>
  <si>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</si>
  <si>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</si>
  <si>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</si>
  <si>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</si>
  <si>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</si>
  <si>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</si>
  <si>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</si>
  <si>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</si>
  <si>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</si>
  <si>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</si>
  <si>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</si>
  <si>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</si>
  <si>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</si>
  <si>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</si>
  <si>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</si>
  <si>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</si>
  <si>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</si>
  <si>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</si>
  <si>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</si>
  <si>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</si>
  <si>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</si>
  <si>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</si>
  <si>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</si>
  <si>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</si>
  <si>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</si>
  <si>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</si>
  <si>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</si>
  <si>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</si>
  <si>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</si>
  <si>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</si>
  <si>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</si>
  <si>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</si>
  <si>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</si>
  <si>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</si>
  <si>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</si>
  <si>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</si>
  <si>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</si>
  <si>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</si>
  <si>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</si>
  <si>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</si>
  <si>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</si>
  <si>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</si>
  <si>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</si>
  <si>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</si>
  <si>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</si>
  <si>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</si>
  <si>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</si>
  <si>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</si>
  <si>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</si>
  <si>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</si>
  <si>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</si>
  <si>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</si>
  <si>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</si>
  <si>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</si>
  <si>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</si>
  <si>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</si>
  <si>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</si>
  <si>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</si>
  <si>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</si>
  <si>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</si>
  <si>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</si>
  <si>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</si>
  <si>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</si>
  <si>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</si>
  <si>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</si>
  <si>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</si>
  <si>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</si>
  <si>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</si>
  <si>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</si>
  <si>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</si>
  <si>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</si>
  <si>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</si>
  <si>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</si>
  <si>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</si>
  <si>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</si>
  <si>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</si>
  <si>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</si>
  <si>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</si>
  <si>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</si>
  <si>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</si>
  <si>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</si>
  <si>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</si>
  <si>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</si>
  <si>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</si>
  <si>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</si>
  <si>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</si>
  <si>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</si>
  <si>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</si>
  <si>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</si>
  <si>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</si>
  <si>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</si>
  <si>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</si>
  <si>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</si>
  <si>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</si>
  <si>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</si>
  <si>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</si>
  <si>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</si>
  <si>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</si>
  <si>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</si>
  <si>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</si>
  <si>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</si>
  <si>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</si>
  <si>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</si>
  <si>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</si>
  <si>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</si>
  <si>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</si>
  <si>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</si>
  <si>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</si>
  <si>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</si>
  <si>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</si>
  <si>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</si>
  <si>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</si>
  <si>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</si>
  <si>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</si>
  <si>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</si>
  <si>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</si>
  <si>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</si>
  <si>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</si>
  <si>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</si>
  <si>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</si>
  <si>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</si>
  <si>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</si>
  <si>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</si>
  <si>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</si>
  <si>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</si>
  <si>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</si>
  <si>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</si>
  <si>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</si>
  <si>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</si>
  <si>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</si>
  <si>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</si>
  <si>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</si>
  <si>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</si>
  <si>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</si>
  <si>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</si>
  <si>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</si>
  <si>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</si>
  <si>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</si>
  <si>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</si>
  <si>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</si>
  <si>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</si>
  <si>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</si>
  <si>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</si>
  <si>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</si>
  <si>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</si>
  <si>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</si>
  <si>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</si>
  <si>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</si>
  <si>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</si>
  <si>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</si>
  <si>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</si>
  <si>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</si>
  <si>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</si>
  <si>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</si>
  <si>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</si>
  <si>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</si>
  <si>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</si>
  <si>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</si>
  <si>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</si>
  <si>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</si>
  <si>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</si>
  <si>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</si>
  <si>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</si>
  <si>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</si>
  <si>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</si>
  <si>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</si>
  <si>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</si>
  <si>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</si>
  <si>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</si>
  <si>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</si>
  <si>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</si>
  <si>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</si>
  <si>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</si>
  <si>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</si>
  <si>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</si>
  <si>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</si>
  <si>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</si>
  <si>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</si>
  <si>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</si>
  <si>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</si>
  <si>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</si>
  <si>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</si>
  <si>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</si>
  <si>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</si>
  <si>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</si>
  <si>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</si>
  <si>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</si>
  <si>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</si>
  <si>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</si>
  <si>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</si>
  <si>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</si>
  <si>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</si>
  <si>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</si>
  <si>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</si>
  <si>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</si>
  <si>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</si>
  <si>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</si>
  <si>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</si>
  <si>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</si>
  <si>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</si>
  <si>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</si>
  <si>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</si>
  <si>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</si>
  <si>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</si>
  <si>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</si>
  <si>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</si>
  <si>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</si>
  <si>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</si>
  <si>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</si>
  <si>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</si>
  <si>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</si>
  <si>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</si>
  <si>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</si>
  <si>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</si>
  <si>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</si>
  <si>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</si>
  <si>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</si>
  <si>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</si>
  <si>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</si>
  <si>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</si>
  <si>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</si>
  <si>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</si>
  <si>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</si>
  <si>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</si>
  <si>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</si>
  <si>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</si>
  <si>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</si>
  <si>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</si>
  <si>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</si>
  <si>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</si>
  <si>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</si>
  <si>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</si>
  <si>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</si>
  <si>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</si>
  <si>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</si>
  <si>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</si>
  <si>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</si>
  <si>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</si>
  <si>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</si>
  <si>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</si>
  <si>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</si>
  <si>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</si>
  <si>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</si>
  <si>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</si>
  <si>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</si>
  <si>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</si>
  <si>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</si>
  <si>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</si>
  <si>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</si>
  <si>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</si>
  <si>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</si>
  <si>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</si>
  <si>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</si>
  <si>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</si>
  <si>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</si>
  <si>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</si>
  <si>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</si>
  <si>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</si>
  <si>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</si>
  <si>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</si>
  <si>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</si>
  <si>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</si>
  <si>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</si>
  <si>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</si>
  <si>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</si>
  <si>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</si>
  <si>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</si>
  <si>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</si>
  <si>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</si>
  <si>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</si>
  <si>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</si>
  <si>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</si>
  <si>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</si>
  <si>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</si>
  <si>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</si>
  <si>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</si>
  <si>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</si>
  <si>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</si>
  <si>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</si>
  <si>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</si>
  <si>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</si>
  <si>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</si>
  <si>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</si>
  <si>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</si>
  <si>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</si>
  <si>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</si>
  <si>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</si>
  <si>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</si>
  <si>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</si>
  <si>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</si>
  <si>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</si>
  <si>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</si>
  <si>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</si>
  <si>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</si>
  <si>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</si>
  <si>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</si>
  <si>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</si>
  <si>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</si>
  <si>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</si>
  <si>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</si>
  <si>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</si>
  <si>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</si>
  <si>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</si>
  <si>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</si>
  <si>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</si>
  <si>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</si>
  <si>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</si>
  <si>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</si>
  <si>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</si>
  <si>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</si>
  <si>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</si>
  <si>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</si>
  <si>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</si>
  <si>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</si>
  <si>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</si>
  <si>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</si>
  <si>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</si>
  <si>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</si>
  <si>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</si>
  <si>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</si>
  <si>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</si>
  <si>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</si>
  <si>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</si>
  <si>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</si>
  <si>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</si>
  <si>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</si>
  <si>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</si>
  <si>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</si>
  <si>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</si>
  <si>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</si>
  <si>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</si>
  <si>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</si>
  <si>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</si>
  <si>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</si>
  <si>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</si>
  <si>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</si>
  <si>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</si>
  <si>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</si>
  <si>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</si>
  <si>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</si>
  <si>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</si>
  <si>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</si>
  <si>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</si>
  <si>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</si>
  <si>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</si>
  <si>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</si>
  <si>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</si>
  <si>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</si>
  <si>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</si>
  <si>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</si>
  <si>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</si>
  <si>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</si>
  <si>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</si>
  <si>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</si>
  <si>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</si>
  <si>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</si>
  <si>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</si>
  <si>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</si>
  <si>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</si>
  <si>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</si>
  <si>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</si>
  <si>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</si>
  <si>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</si>
  <si>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</si>
  <si>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</si>
  <si>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</si>
  <si>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</si>
  <si>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</si>
  <si>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</si>
  <si>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</si>
  <si>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</si>
  <si>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</si>
  <si>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</si>
  <si>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</si>
  <si>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</si>
  <si>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</si>
  <si>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</si>
  <si>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</si>
  <si>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</si>
  <si>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</si>
  <si>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</si>
  <si>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</si>
  <si>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</si>
  <si>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</si>
  <si>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</si>
  <si>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</si>
  <si>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</si>
  <si>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</si>
  <si>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</si>
  <si>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</si>
  <si>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</si>
  <si>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</si>
  <si>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</si>
  <si>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</si>
  <si>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</si>
  <si>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</si>
  <si>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</si>
  <si>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</si>
  <si>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</si>
  <si>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</si>
  <si>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</si>
  <si>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</si>
  <si>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</si>
  <si>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</si>
  <si>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</si>
  <si>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</si>
  <si>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</si>
  <si>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</si>
  <si>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</si>
  <si>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</si>
  <si>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</si>
  <si>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</si>
  <si>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</si>
  <si>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</si>
  <si>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</si>
  <si>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</si>
  <si>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</si>
  <si>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</si>
  <si>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</si>
  <si>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</si>
  <si>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</si>
  <si>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</si>
  <si>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</si>
  <si>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</si>
  <si>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</si>
  <si>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</si>
  <si>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</si>
  <si>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</si>
  <si>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</si>
  <si>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</si>
  <si>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</si>
  <si>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</si>
  <si>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</si>
  <si>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</si>
  <si>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</si>
  <si>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</si>
  <si>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</si>
  <si>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</si>
  <si>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</si>
  <si>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</si>
  <si>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</si>
  <si>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</si>
  <si>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</si>
  <si>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</si>
  <si>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</si>
  <si>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</si>
  <si>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</si>
  <si>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</si>
  <si>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</si>
  <si>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</si>
  <si>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</si>
  <si>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</si>
  <si>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</si>
  <si>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</si>
  <si>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</si>
  <si>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</si>
  <si>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</si>
  <si>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</si>
  <si>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</si>
  <si>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</si>
  <si>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</si>
  <si>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</si>
  <si>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</si>
  <si>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</si>
  <si>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</si>
  <si>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</si>
  <si>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</si>
  <si>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</si>
  <si>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</si>
  <si>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</si>
  <si>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</si>
  <si>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</si>
  <si>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</si>
  <si>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</si>
  <si>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</si>
  <si>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</si>
  <si>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</si>
  <si>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</si>
  <si>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</si>
  <si>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</si>
  <si>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</si>
  <si>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</si>
  <si>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</si>
  <si>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</si>
  <si>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</si>
  <si>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</si>
  <si>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</si>
  <si>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</si>
  <si>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</si>
  <si>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</si>
  <si>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</si>
  <si>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</si>
  <si>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</si>
  <si>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</si>
  <si>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</si>
  <si>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</si>
  <si>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</si>
  <si>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</si>
  <si>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</si>
  <si>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</si>
  <si>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</si>
  <si>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</si>
  <si>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</si>
  <si>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</si>
  <si>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</si>
  <si>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</si>
  <si>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</si>
  <si>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</si>
  <si>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</si>
  <si>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</si>
  <si>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</si>
  <si>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</si>
  <si>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</si>
  <si>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</si>
  <si>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</si>
  <si>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</si>
  <si>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</si>
  <si>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</si>
  <si>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</si>
  <si>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</si>
  <si>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</si>
  <si>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</si>
  <si>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</si>
  <si>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</si>
  <si>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</si>
  <si>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</si>
  <si>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</si>
  <si>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</si>
  <si>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</si>
  <si>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</si>
  <si>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</si>
  <si>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</si>
  <si>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</si>
  <si>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</si>
  <si>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</si>
  <si>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</si>
  <si>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</si>
  <si>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</si>
  <si>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</si>
  <si>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</si>
  <si>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</si>
  <si>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</si>
  <si>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</si>
  <si>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</si>
  <si>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</si>
  <si>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</si>
  <si>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</si>
  <si>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</si>
  <si>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</si>
  <si>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</si>
  <si>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</si>
  <si>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</si>
  <si>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</si>
  <si>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</si>
  <si>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</si>
  <si>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</si>
  <si>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</si>
  <si>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</si>
  <si>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</si>
  <si>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</si>
  <si>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</si>
  <si>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</si>
  <si>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</si>
  <si>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</si>
  <si>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</si>
  <si>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</si>
  <si>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</si>
  <si>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</si>
  <si>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</si>
  <si>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</si>
  <si>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</si>
  <si>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</si>
  <si>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</si>
  <si>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</si>
  <si>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</si>
  <si>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</si>
  <si>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</si>
  <si>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</si>
  <si>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</si>
  <si>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</si>
  <si>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</si>
  <si>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</si>
  <si>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</si>
  <si>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</si>
  <si>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</si>
  <si>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</si>
  <si>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</si>
  <si>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</si>
  <si>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</si>
  <si>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</si>
  <si>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</si>
  <si>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</si>
  <si>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</si>
  <si>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</si>
  <si>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</si>
  <si>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</si>
  <si>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</si>
  <si>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</si>
  <si>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</si>
  <si>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</si>
  <si>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</si>
  <si>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</si>
  <si>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</si>
  <si>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</si>
  <si>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</si>
  <si>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</si>
  <si>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</si>
  <si>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</si>
  <si>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</si>
  <si>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</si>
  <si>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</si>
  <si>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</si>
  <si>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</si>
  <si>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</si>
  <si>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</si>
  <si>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</si>
  <si>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</si>
  <si>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</si>
  <si>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</si>
  <si>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</si>
  <si>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</si>
  <si>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</si>
  <si>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</si>
  <si>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</si>
  <si>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</si>
  <si>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</si>
  <si>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</si>
  <si>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</si>
  <si>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</si>
  <si>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</si>
  <si>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</si>
  <si>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</si>
  <si>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</si>
  <si>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</si>
  <si>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</si>
  <si>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</si>
  <si>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</si>
  <si>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</si>
  <si>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</si>
  <si>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</si>
  <si>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</si>
  <si>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</si>
  <si>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</si>
  <si>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</si>
  <si>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</si>
  <si>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</si>
  <si>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</si>
  <si>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</si>
  <si>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</si>
  <si>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</si>
  <si>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</si>
  <si>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</si>
  <si>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</si>
  <si>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</si>
  <si>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</si>
  <si>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</si>
  <si>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</si>
  <si>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</si>
  <si>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</si>
  <si>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</si>
  <si>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</si>
  <si>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</si>
  <si>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</si>
  <si>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</si>
  <si>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</si>
  <si>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</si>
  <si>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</si>
  <si>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</si>
  <si>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</si>
  <si>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</si>
  <si>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</si>
  <si>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</si>
  <si>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</si>
  <si>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</si>
  <si>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</si>
  <si>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</si>
  <si>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</si>
  <si>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</si>
  <si>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</si>
  <si>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</si>
  <si>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</si>
  <si>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</si>
  <si>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</si>
  <si>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</si>
  <si>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</si>
  <si>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</si>
  <si>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</si>
  <si>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</si>
  <si>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</si>
  <si>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</si>
  <si>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</si>
  <si>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</si>
  <si>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</si>
  <si>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</si>
  <si>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</si>
  <si>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</si>
  <si>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</si>
  <si>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</si>
  <si>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</si>
  <si>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</si>
  <si>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</si>
  <si>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</si>
  <si>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</si>
  <si>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</si>
  <si>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</si>
  <si>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</si>
  <si>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</si>
  <si>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</si>
  <si>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</si>
  <si>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</si>
  <si>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</si>
  <si>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</si>
  <si>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</si>
  <si>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</si>
  <si>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</si>
  <si>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</si>
  <si>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</si>
  <si>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</si>
  <si>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</si>
  <si>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</si>
  <si>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</si>
  <si>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</si>
  <si>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</si>
  <si>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</si>
  <si>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</si>
  <si>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</si>
  <si>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</si>
  <si>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</si>
  <si>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</si>
  <si>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</si>
  <si>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</si>
  <si>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</si>
  <si>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</si>
  <si>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</si>
  <si>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</si>
  <si>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</si>
  <si>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</si>
  <si>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</si>
  <si>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</si>
  <si>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</si>
  <si>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</si>
  <si>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</si>
  <si>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</si>
  <si>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</si>
  <si>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</si>
  <si>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</si>
  <si>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</si>
  <si>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</si>
  <si>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</si>
  <si>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</si>
  <si>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</si>
  <si>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</si>
  <si>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</si>
  <si>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</si>
  <si>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</si>
  <si>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</si>
  <si>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</si>
  <si>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</si>
  <si>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</si>
  <si>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</si>
  <si>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</si>
  <si>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</si>
  <si>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</si>
  <si>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</si>
  <si>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</si>
  <si>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</si>
  <si>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</si>
  <si>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</si>
  <si>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</si>
  <si>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</si>
  <si>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</si>
  <si>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</si>
  <si>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</si>
  <si>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</si>
  <si>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</si>
  <si>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</si>
  <si>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</si>
  <si>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</si>
  <si>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</si>
  <si>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</si>
  <si>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</si>
  <si>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</si>
  <si>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</si>
  <si>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</si>
  <si>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</si>
  <si>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</si>
  <si>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</si>
  <si>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</si>
  <si>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</si>
  <si>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</si>
  <si>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</si>
  <si>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</si>
  <si>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</si>
  <si>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</si>
  <si>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</si>
  <si>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</si>
  <si>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</si>
  <si>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</si>
  <si>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</si>
  <si>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</si>
  <si>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</si>
  <si>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</si>
  <si>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</si>
  <si>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</si>
  <si>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</si>
  <si>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</si>
  <si>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</si>
  <si>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</si>
  <si>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</si>
  <si>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</si>
  <si>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</si>
  <si>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</si>
  <si>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</si>
  <si>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</si>
  <si>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</si>
  <si>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</si>
  <si>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</si>
  <si>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</si>
  <si>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</si>
  <si>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</si>
  <si>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</si>
  <si>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</si>
  <si>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</si>
  <si>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</si>
  <si>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</si>
  <si>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</si>
  <si>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</si>
  <si>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</si>
  <si>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</si>
  <si>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</si>
  <si>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</si>
  <si>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</si>
  <si>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</si>
  <si>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</si>
  <si>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</si>
  <si>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</si>
  <si>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</si>
  <si>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</si>
  <si>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</si>
  <si>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</si>
  <si>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</si>
  <si>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</si>
  <si>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</si>
  <si>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</si>
  <si>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</si>
  <si>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</si>
  <si>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</si>
  <si>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</si>
  <si>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</si>
  <si>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</si>
  <si>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</si>
  <si>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</si>
  <si>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</si>
  <si>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</si>
  <si>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</si>
  <si>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</si>
  <si>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</si>
  <si>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</si>
  <si>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</si>
  <si>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</si>
  <si>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</si>
  <si>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</si>
  <si>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</si>
  <si>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</si>
  <si>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</si>
  <si>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</si>
  <si>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</si>
  <si>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</si>
  <si>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</si>
  <si>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</si>
  <si>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</si>
  <si>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</si>
  <si>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</si>
  <si>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</si>
  <si>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</si>
  <si>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</si>
  <si>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</si>
  <si>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</si>
  <si>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</si>
  <si>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</si>
  <si>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</si>
  <si>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</si>
  <si>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</si>
  <si>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</si>
  <si>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</si>
  <si>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</si>
  <si>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</si>
  <si>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</si>
  <si>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</si>
  <si>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</si>
  <si>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</si>
  <si>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</si>
  <si>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</si>
  <si>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</si>
  <si>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</si>
  <si>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</si>
  <si>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</si>
  <si>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</si>
  <si>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</si>
  <si>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</si>
  <si>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</si>
  <si>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</si>
  <si>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</si>
  <si>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</si>
  <si>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</si>
  <si>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</si>
  <si>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</si>
  <si>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</si>
  <si>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</si>
  <si>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</si>
  <si>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</si>
  <si>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</si>
  <si>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</si>
  <si>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</si>
  <si>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</si>
  <si>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</si>
  <si>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</si>
  <si>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</si>
  <si>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</si>
  <si>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</si>
  <si>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</si>
  <si>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</si>
  <si>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</si>
  <si>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</si>
  <si>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</si>
  <si>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</si>
  <si>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</si>
  <si>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</si>
  <si>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</si>
  <si>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</si>
  <si>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</si>
  <si>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</si>
  <si>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</si>
  <si>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</si>
  <si>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</si>
  <si>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</si>
  <si>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</si>
  <si>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</si>
  <si>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</si>
  <si>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</si>
  <si>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</si>
  <si>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</si>
  <si>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</si>
  <si>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</si>
  <si>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</si>
  <si>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</si>
  <si>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</si>
  <si>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</si>
  <si>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</si>
  <si>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</si>
  <si>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</si>
  <si>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</si>
  <si>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</si>
  <si>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</si>
  <si>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</si>
  <si>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</si>
  <si>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</si>
  <si>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</si>
  <si>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</si>
  <si>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</si>
  <si>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</si>
  <si>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</si>
  <si>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</si>
  <si>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</si>
  <si>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</si>
  <si>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</si>
  <si>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</si>
  <si>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</si>
  <si>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</si>
  <si>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</si>
  <si>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</si>
  <si>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</si>
  <si>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</si>
  <si>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</si>
  <si>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</si>
  <si>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</si>
  <si>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</si>
  <si>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</si>
  <si>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</si>
  <si>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</si>
  <si>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</si>
  <si>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</si>
  <si>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</si>
  <si>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</si>
  <si>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</si>
  <si>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</si>
  <si>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</si>
  <si>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</si>
  <si>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</si>
  <si>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</si>
  <si>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</si>
  <si>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</si>
  <si>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</si>
  <si>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</si>
  <si>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</si>
  <si>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</si>
  <si>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</si>
  <si>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</si>
  <si>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</si>
  <si>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</si>
  <si>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</si>
  <si>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</si>
  <si>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</si>
  <si>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</si>
  <si>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</si>
  <si>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</si>
  <si>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</si>
  <si>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</si>
  <si>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</si>
  <si>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</si>
  <si>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</si>
  <si>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</si>
  <si>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</si>
  <si>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</si>
  <si>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</si>
  <si>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</si>
  <si>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</si>
  <si>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</si>
  <si>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</si>
  <si>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</si>
  <si>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</si>
  <si>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</si>
  <si>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</si>
  <si>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</si>
  <si>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</si>
  <si>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</si>
  <si>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</si>
  <si>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</si>
  <si>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</si>
  <si>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</si>
  <si>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</si>
  <si>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</si>
  <si>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</si>
  <si>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</si>
  <si>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</si>
  <si>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</si>
  <si>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</si>
  <si>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</si>
  <si>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</si>
  <si>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</si>
  <si>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</si>
  <si>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</si>
  <si>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</si>
  <si>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</si>
  <si>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</si>
  <si>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</si>
  <si>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</si>
  <si>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</si>
  <si>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</si>
  <si>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</si>
  <si>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</si>
  <si>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</si>
  <si>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</si>
  <si>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</si>
  <si>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</si>
  <si>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</si>
  <si>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</si>
  <si>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</si>
  <si>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</si>
  <si>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</si>
  <si>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</si>
  <si>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</si>
  <si>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</si>
  <si>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</si>
  <si>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</si>
  <si>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</si>
  <si>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</si>
  <si>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</si>
  <si>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</si>
  <si>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</si>
  <si>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</si>
  <si>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</si>
  <si>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</si>
  <si>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</si>
  <si>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</si>
  <si>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</si>
  <si>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</si>
  <si>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</si>
  <si>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</si>
  <si>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</si>
  <si>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</si>
  <si>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</si>
  <si>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</si>
  <si>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</si>
  <si>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</si>
  <si>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</si>
  <si>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</si>
  <si>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</si>
  <si>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</si>
  <si>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</si>
  <si>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</si>
  <si>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</si>
  <si>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</si>
  <si>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</si>
  <si>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</si>
  <si>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</si>
  <si>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</si>
  <si>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</si>
  <si>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</si>
  <si>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</si>
  <si>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</si>
  <si>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</si>
  <si>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</si>
  <si>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</si>
  <si>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</si>
  <si>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</si>
  <si>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</si>
  <si>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</si>
  <si>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</si>
  <si>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</si>
  <si>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</si>
  <si>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</si>
  <si>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</si>
  <si>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</si>
  <si>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</si>
  <si>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</si>
  <si>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</si>
  <si>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</si>
  <si>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</si>
  <si>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</si>
  <si>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</si>
  <si>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</si>
  <si>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</si>
  <si>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</si>
  <si>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</si>
  <si>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</si>
  <si>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</si>
  <si>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</si>
  <si>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</si>
  <si>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</si>
  <si>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</si>
  <si>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</si>
  <si>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</si>
  <si>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</si>
  <si>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</si>
  <si>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</si>
  <si>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</si>
  <si>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</si>
  <si>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</si>
  <si>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</si>
  <si>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</si>
  <si>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</si>
  <si>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</si>
  <si>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</si>
  <si>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</si>
  <si>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</si>
  <si>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</si>
  <si>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</si>
  <si>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</si>
  <si>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</si>
  <si>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</si>
  <si>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</si>
  <si>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</si>
  <si>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</si>
  <si>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</si>
  <si>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</si>
  <si>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</si>
  <si>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</si>
  <si>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</si>
  <si>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</si>
  <si>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</si>
  <si>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</si>
  <si>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</si>
  <si>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</si>
  <si>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</si>
  <si>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</si>
  <si>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</si>
  <si>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</si>
  <si>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</si>
  <si>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</si>
  <si>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</si>
  <si>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</si>
  <si>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</si>
  <si>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</si>
  <si>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</si>
  <si>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</si>
  <si>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</si>
  <si>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</si>
  <si>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</si>
  <si>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</si>
  <si>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</si>
  <si>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</si>
  <si>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</si>
  <si>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</si>
  <si>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</si>
  <si>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</si>
  <si>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</si>
  <si>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</si>
  <si>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</si>
  <si>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</si>
  <si>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</si>
  <si>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</si>
  <si>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</si>
  <si>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</si>
  <si>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</si>
  <si>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</si>
  <si>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</si>
  <si>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</si>
  <si>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</si>
  <si>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</si>
  <si>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</si>
  <si>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</si>
  <si>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</si>
  <si>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</si>
  <si>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</si>
  <si>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</si>
  <si>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</si>
  <si>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</si>
  <si>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</si>
  <si>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</si>
  <si>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</si>
  <si>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</si>
  <si>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</si>
  <si>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</si>
  <si>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</si>
  <si>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</si>
  <si>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</si>
  <si>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</si>
  <si>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</si>
  <si>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</si>
  <si>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</si>
  <si>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</si>
  <si>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</si>
  <si>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</si>
  <si>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</si>
  <si>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</si>
  <si>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</si>
  <si>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</si>
  <si>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</si>
  <si>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</si>
  <si>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</si>
  <si>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</si>
  <si>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</si>
  <si>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</si>
  <si>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</si>
  <si>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</si>
  <si>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</si>
  <si>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</si>
  <si>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</si>
  <si>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</si>
  <si>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</si>
  <si>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</si>
  <si>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</si>
  <si>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</si>
  <si>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</si>
  <si>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</si>
  <si>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</si>
  <si>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</si>
  <si>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</si>
  <si>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</si>
  <si>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</si>
  <si>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</si>
  <si>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</si>
  <si>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</si>
  <si>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</si>
  <si>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</si>
  <si>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</si>
  <si>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</si>
  <si>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</si>
  <si>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</si>
  <si>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</si>
  <si>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</si>
  <si>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</si>
  <si>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</si>
  <si>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</si>
  <si>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</si>
  <si>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</si>
  <si>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</si>
  <si>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</si>
  <si>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</si>
  <si>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</si>
  <si>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</si>
  <si>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</si>
  <si>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</si>
  <si>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</si>
  <si>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</si>
  <si>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</si>
  <si>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</si>
  <si>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</si>
  <si>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</si>
  <si>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</si>
  <si>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</si>
  <si>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</si>
  <si>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</si>
  <si>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</si>
  <si>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</si>
  <si>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</si>
  <si>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</si>
  <si>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</si>
  <si>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</si>
  <si>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</si>
  <si>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</si>
  <si>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</si>
  <si>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</si>
  <si>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</si>
  <si>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</si>
  <si>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</si>
  <si>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</si>
  <si>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</si>
  <si>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</si>
  <si>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</si>
  <si>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</si>
  <si>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</si>
  <si>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</si>
  <si>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</si>
  <si>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</si>
  <si>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</si>
  <si>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</si>
  <si>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</si>
  <si>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</si>
  <si>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</si>
  <si>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</si>
  <si>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</si>
  <si>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</si>
  <si>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</si>
  <si>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</si>
  <si>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</si>
  <si>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</si>
  <si>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</si>
  <si>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</si>
  <si>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</si>
  <si>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</si>
  <si>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</si>
  <si>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</si>
  <si>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</si>
  <si>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</si>
  <si>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</si>
  <si>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</si>
  <si>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</si>
  <si>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</si>
  <si>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</si>
  <si>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</si>
  <si>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</si>
  <si>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</si>
  <si>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</si>
  <si>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</si>
  <si>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</si>
  <si>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</si>
  <si>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</si>
  <si>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</si>
  <si>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</si>
  <si>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</si>
  <si>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</si>
  <si>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</si>
  <si>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</si>
  <si>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</si>
  <si>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</si>
  <si>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</si>
  <si>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</si>
  <si>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</si>
  <si>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</si>
  <si>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</si>
  <si>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</si>
  <si>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</si>
  <si>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</si>
  <si>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</si>
  <si>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</si>
  <si>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</si>
  <si>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</si>
  <si>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</si>
  <si>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</si>
  <si>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</si>
  <si>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</si>
  <si>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</si>
  <si>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</si>
  <si>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</si>
  <si>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</si>
  <si>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</si>
  <si>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</si>
  <si>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</si>
  <si>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</si>
  <si>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</si>
  <si>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</si>
  <si>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</si>
  <si>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</si>
  <si>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</si>
  <si>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</si>
  <si>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</si>
  <si>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</si>
  <si>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</si>
  <si>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</si>
  <si>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</si>
  <si>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</si>
  <si>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</si>
  <si>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</si>
  <si>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</si>
  <si>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</si>
  <si>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</si>
  <si>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</si>
  <si>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</si>
  <si>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</si>
  <si>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</si>
  <si>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</si>
  <si>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</si>
  <si>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</si>
  <si>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</si>
  <si>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</si>
  <si>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</si>
  <si>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</si>
  <si>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</si>
  <si>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</si>
  <si>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</si>
  <si>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</si>
  <si>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</si>
  <si>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</si>
  <si>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</si>
  <si>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</si>
  <si>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</si>
  <si>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</si>
  <si>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</si>
  <si>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</si>
  <si>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</si>
  <si>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</si>
  <si>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</si>
  <si>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</si>
  <si>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</si>
  <si>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</si>
  <si>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</si>
  <si>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</si>
  <si>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</si>
  <si>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</si>
  <si>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</si>
  <si>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</si>
  <si>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</si>
  <si>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</si>
  <si>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</si>
  <si>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</si>
  <si>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</si>
  <si>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</si>
  <si>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</si>
  <si>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</si>
  <si>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</si>
  <si>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</si>
  <si>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</si>
  <si>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</si>
  <si>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</si>
  <si>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</si>
  <si>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</si>
  <si>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</si>
  <si>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</si>
  <si>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</si>
  <si>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</si>
  <si>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</si>
  <si>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</si>
  <si>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</si>
  <si>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</si>
  <si>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</si>
  <si>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</si>
  <si>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</si>
  <si>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</si>
  <si>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</si>
  <si>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</si>
  <si>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</si>
  <si>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</si>
  <si>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</si>
  <si>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</si>
  <si>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</si>
  <si>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</si>
  <si>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</si>
  <si>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</si>
  <si>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</si>
  <si>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</si>
  <si>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</si>
  <si>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</si>
  <si>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</si>
  <si>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</si>
  <si>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</si>
  <si>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</si>
  <si>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</si>
  <si>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</si>
  <si>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</si>
  <si>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</si>
  <si>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</si>
  <si>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</si>
  <si>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</si>
  <si>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</si>
  <si>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</si>
  <si>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</si>
  <si>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</si>
  <si>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</si>
  <si>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</si>
  <si>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</si>
  <si>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</si>
  <si>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</si>
  <si>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</si>
  <si>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</si>
  <si>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</si>
  <si>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</si>
  <si>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</si>
  <si>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</si>
  <si>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</si>
  <si>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</si>
  <si>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</si>
  <si>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</si>
  <si>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</si>
  <si>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</si>
  <si>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</si>
  <si>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</si>
  <si>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</si>
  <si>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</si>
  <si>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</si>
  <si>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</si>
  <si>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</si>
  <si>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</si>
  <si>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</si>
  <si>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</si>
  <si>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</si>
  <si>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</si>
  <si>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</si>
  <si>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</si>
  <si>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</si>
  <si>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</si>
  <si>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</si>
  <si>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</si>
  <si>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</si>
  <si>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</si>
  <si>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</si>
  <si>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</si>
  <si>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</si>
  <si>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</si>
  <si>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</si>
  <si>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</si>
  <si>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</si>
  <si>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</si>
  <si>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</si>
  <si>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</si>
  <si>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</si>
  <si>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</si>
  <si>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</si>
  <si>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</si>
  <si>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</si>
  <si>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</si>
  <si>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</si>
  <si>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</si>
  <si>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</si>
  <si>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</si>
  <si>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</si>
  <si>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</si>
  <si>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</si>
  <si>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</si>
  <si>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</si>
  <si>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</si>
  <si>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</si>
  <si>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</si>
  <si>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</si>
  <si>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</si>
  <si>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</si>
  <si>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</si>
  <si>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</si>
  <si>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</si>
  <si>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</si>
  <si>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</si>
  <si>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</si>
  <si>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</si>
  <si>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</si>
  <si>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</si>
  <si>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</si>
  <si>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</si>
  <si>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</si>
  <si>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</si>
  <si>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</si>
  <si>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</si>
  <si>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</si>
  <si>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</si>
  <si>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</si>
  <si>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</si>
  <si>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</si>
  <si>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</si>
  <si>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</si>
  <si>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</si>
  <si>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</si>
  <si>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</si>
  <si>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</si>
  <si>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</si>
  <si>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</si>
  <si>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</si>
  <si>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</si>
  <si>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</si>
  <si>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</si>
  <si>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</si>
  <si>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</si>
  <si>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</si>
  <si>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</si>
  <si>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</si>
  <si>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</si>
  <si>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</si>
  <si>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</si>
  <si>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</si>
  <si>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</si>
  <si>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</si>
  <si>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</si>
  <si>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</si>
  <si>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</si>
  <si>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</si>
  <si>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</si>
  <si>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</si>
  <si>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</si>
  <si>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</si>
  <si>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</si>
  <si>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</si>
  <si>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</si>
  <si>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</si>
  <si>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</si>
  <si>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</si>
  <si>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</si>
  <si>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</si>
  <si>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</si>
  <si>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</si>
  <si>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</si>
  <si>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</si>
  <si>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</si>
  <si>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</si>
  <si>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</si>
  <si>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</si>
  <si>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</si>
  <si>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</si>
  <si>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</si>
  <si>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</si>
  <si>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</si>
  <si>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</si>
  <si>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</si>
  <si>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</si>
  <si>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</si>
  <si>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</si>
  <si>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</si>
  <si>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</si>
  <si>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</si>
  <si>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</si>
  <si>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</si>
  <si>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</si>
  <si>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</si>
  <si>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</si>
  <si>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</si>
  <si>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</si>
  <si>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</si>
  <si>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</si>
  <si>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</si>
  <si>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</si>
  <si>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</si>
  <si>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</si>
  <si>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</si>
  <si>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</si>
  <si>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</si>
  <si>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</si>
  <si>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</si>
  <si>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</si>
  <si>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</si>
  <si>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</si>
  <si>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</si>
  <si>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</si>
  <si>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</si>
  <si>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</si>
  <si>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</si>
  <si>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</si>
  <si>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</si>
  <si>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</si>
  <si>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</si>
  <si>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</si>
  <si>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</si>
  <si>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</si>
  <si>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</si>
  <si>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</si>
  <si>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</si>
  <si>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</si>
  <si>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</si>
  <si>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</si>
  <si>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</si>
  <si>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</si>
  <si>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</si>
  <si>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</si>
  <si>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</si>
  <si>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</si>
  <si>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</si>
  <si>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</si>
  <si>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</si>
  <si>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</si>
  <si>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</si>
  <si>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</si>
  <si>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</si>
  <si>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</si>
  <si>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</si>
  <si>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</si>
  <si>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</si>
  <si>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</si>
  <si>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</si>
  <si>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</si>
  <si>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</si>
  <si>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</si>
  <si>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</si>
  <si>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</si>
  <si>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</si>
  <si>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</si>
  <si>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</si>
  <si>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</si>
  <si>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</si>
  <si>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</si>
  <si>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</si>
  <si>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</si>
  <si>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</si>
  <si>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</si>
  <si>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</si>
  <si>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</si>
  <si>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</si>
  <si>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</si>
  <si>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</si>
  <si>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</si>
  <si>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</si>
  <si>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</si>
  <si>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</si>
  <si>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</si>
  <si>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</si>
  <si>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</si>
  <si>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</si>
  <si>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</si>
  <si>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</si>
  <si>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</si>
  <si>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</si>
  <si>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</si>
  <si>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</si>
  <si>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</si>
  <si>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</si>
  <si>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</si>
  <si>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</si>
  <si>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</si>
  <si>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</si>
  <si>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</si>
  <si>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</si>
  <si>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</si>
  <si>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</si>
  <si>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</si>
  <si>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</si>
  <si>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</si>
  <si>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</si>
  <si>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</si>
  <si>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</si>
  <si>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</si>
  <si>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</si>
  <si>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</si>
  <si>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</si>
  <si>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</si>
  <si>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</si>
  <si>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</si>
  <si>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</si>
  <si>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</si>
  <si>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</si>
  <si>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</si>
  <si>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</si>
  <si>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</si>
  <si>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</si>
  <si>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</si>
  <si>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</si>
  <si>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</si>
  <si>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</si>
  <si>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</si>
  <si>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</si>
  <si>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</si>
  <si>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</si>
  <si>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</si>
  <si>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</si>
  <si>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</si>
  <si>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</si>
  <si>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</si>
  <si>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</si>
  <si>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</si>
  <si>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</si>
  <si>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</si>
  <si>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</si>
  <si>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</si>
  <si>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</si>
  <si>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</si>
  <si>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</si>
  <si>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</si>
  <si>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</si>
  <si>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</si>
  <si>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</si>
  <si>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</si>
  <si>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</si>
  <si>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</si>
  <si>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</si>
  <si>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</si>
  <si>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</si>
  <si>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</si>
  <si>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</si>
  <si>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</si>
  <si>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</si>
  <si>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</si>
  <si>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</si>
  <si>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</si>
  <si>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</si>
  <si>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</si>
  <si>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</si>
  <si>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</si>
  <si>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</si>
  <si>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</si>
  <si>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</si>
  <si>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</si>
  <si>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</si>
  <si>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</si>
  <si>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</si>
  <si>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</si>
  <si>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</si>
  <si>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</si>
  <si>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</si>
  <si>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</si>
  <si>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</si>
  <si>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</si>
  <si>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</si>
  <si>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</si>
  <si>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</si>
  <si>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</si>
  <si>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</si>
  <si>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</si>
  <si>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</si>
  <si>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</si>
  <si>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</si>
  <si>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</si>
  <si>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</si>
  <si>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</si>
  <si>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</si>
  <si>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</si>
  <si>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</si>
  <si>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</si>
  <si>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</si>
  <si>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</si>
  <si>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</si>
  <si>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</si>
  <si>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</si>
  <si>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</si>
  <si>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</si>
  <si>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</si>
  <si>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</si>
  <si>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</si>
  <si>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</si>
  <si>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</si>
  <si>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</si>
  <si>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</si>
  <si>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</si>
  <si>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</si>
  <si>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</si>
  <si>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</si>
  <si>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</si>
  <si>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</si>
  <si>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</si>
  <si>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</si>
  <si>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</si>
  <si>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</si>
  <si>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</si>
  <si>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</si>
  <si>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</si>
  <si>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</si>
  <si>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</si>
  <si>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</si>
  <si>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</si>
  <si>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</si>
  <si>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</si>
  <si>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</si>
  <si>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</si>
  <si>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</si>
  <si>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</si>
  <si>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</si>
  <si>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</si>
  <si>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</si>
  <si>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</si>
  <si>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</si>
  <si>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</si>
  <si>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</si>
  <si>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</si>
  <si>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</si>
  <si>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</si>
  <si>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</si>
  <si>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</si>
  <si>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</si>
  <si>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</si>
  <si>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</si>
  <si>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</si>
  <si>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</si>
  <si>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</si>
  <si>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</si>
  <si>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</si>
  <si>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</si>
  <si>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</si>
  <si>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</si>
  <si>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</si>
  <si>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</si>
  <si>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</si>
  <si>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</si>
  <si>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</si>
  <si>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</si>
  <si>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</si>
  <si>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</si>
  <si>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</si>
  <si>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</si>
  <si>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</si>
  <si>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</si>
  <si>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</si>
  <si>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</si>
  <si>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</si>
  <si>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</si>
  <si>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</si>
  <si>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</si>
  <si>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</si>
  <si>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</si>
  <si>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</si>
  <si>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</si>
  <si>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</si>
  <si>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</si>
  <si>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</si>
  <si>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</si>
  <si>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</si>
  <si>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</si>
  <si>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</si>
  <si>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</si>
  <si>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</si>
  <si>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</si>
  <si>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</si>
  <si>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</si>
  <si>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</si>
  <si>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</si>
  <si>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</si>
  <si>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</si>
  <si>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</si>
  <si>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</si>
  <si>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</si>
  <si>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</si>
  <si>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</si>
  <si>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</si>
  <si>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</si>
  <si>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</si>
  <si>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</si>
  <si>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</si>
  <si>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</si>
  <si>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</si>
  <si>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</si>
  <si>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</si>
  <si>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</si>
  <si>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</si>
  <si>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</si>
  <si>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</si>
  <si>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</si>
  <si>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</si>
  <si>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</si>
  <si>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</si>
  <si>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</si>
  <si>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</si>
  <si>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</si>
  <si>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</si>
  <si>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</si>
  <si>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</si>
  <si>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</si>
  <si>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</si>
  <si>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</si>
  <si>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</si>
  <si>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</si>
  <si>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</si>
  <si>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</si>
  <si>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</si>
  <si>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</si>
  <si>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</si>
  <si>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</si>
  <si>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</si>
  <si>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</si>
  <si>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</si>
  <si>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</si>
  <si>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</si>
  <si>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</si>
  <si>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</si>
  <si>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</si>
  <si>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</si>
  <si>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</si>
  <si>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</si>
  <si>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</si>
  <si>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</si>
  <si>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</si>
  <si>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</si>
  <si>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</si>
  <si>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</si>
  <si>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</si>
  <si>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</si>
  <si>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</si>
  <si>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</si>
  <si>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</si>
  <si>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</si>
  <si>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</si>
  <si>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</si>
  <si>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</si>
  <si>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</si>
  <si>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</si>
  <si>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</si>
  <si>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</si>
  <si>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</si>
  <si>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</si>
  <si>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</si>
  <si>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</si>
  <si>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</si>
  <si>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</si>
  <si>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</si>
  <si>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</si>
  <si>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</si>
  <si>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</si>
  <si>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</si>
  <si>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</si>
  <si>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</si>
  <si>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</si>
  <si>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</si>
  <si>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</si>
  <si>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</si>
  <si>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</si>
  <si>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</si>
  <si>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</si>
  <si>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</si>
  <si>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</si>
  <si>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</si>
  <si>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</si>
  <si>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</si>
  <si>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</si>
  <si>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</si>
  <si>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</si>
  <si>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</si>
  <si>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</si>
  <si>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</si>
  <si>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</si>
  <si>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</si>
  <si>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</si>
  <si>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</si>
  <si>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</si>
  <si>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</si>
  <si>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</si>
  <si>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</si>
  <si>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</si>
  <si>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</si>
  <si>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</si>
  <si>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</si>
  <si>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</si>
  <si>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</si>
  <si>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</si>
  <si>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</si>
  <si>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</si>
  <si>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</si>
  <si>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</si>
  <si>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</si>
  <si>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</si>
  <si>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</si>
  <si>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</si>
  <si>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</si>
  <si>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</si>
  <si>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</si>
  <si>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</si>
  <si>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</si>
  <si>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</si>
  <si>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</si>
  <si>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</si>
  <si>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</si>
  <si>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</si>
  <si>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</si>
  <si>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</si>
  <si>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</si>
  <si>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</si>
  <si>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</si>
  <si>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</si>
  <si>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</si>
  <si>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</si>
  <si>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</si>
  <si>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</si>
  <si>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</si>
  <si>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</si>
  <si>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</si>
  <si>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</si>
  <si>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</si>
  <si>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</si>
  <si>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</si>
  <si>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</si>
  <si>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</si>
  <si>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</si>
  <si>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</si>
  <si>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</si>
  <si>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</si>
  <si>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</si>
  <si>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</si>
  <si>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</si>
  <si>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</si>
  <si>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</si>
  <si>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</si>
  <si>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</si>
  <si>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</si>
  <si>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</si>
  <si>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</si>
  <si>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</si>
  <si>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</si>
  <si>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</si>
  <si>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</si>
  <si>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</si>
  <si>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</si>
  <si>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</si>
  <si>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</si>
  <si>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</si>
  <si>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</si>
  <si>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</si>
  <si>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</si>
  <si>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</si>
  <si>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</si>
  <si>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</si>
  <si>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</si>
  <si>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</si>
  <si>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</si>
  <si>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</si>
  <si>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</si>
  <si>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</si>
  <si>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</si>
  <si>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</si>
  <si>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</si>
  <si>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</si>
  <si>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</si>
  <si>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</si>
  <si>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</si>
  <si>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</si>
  <si>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</si>
  <si>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</si>
  <si>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</si>
  <si>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</si>
  <si>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</si>
  <si>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</si>
  <si>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</si>
  <si>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</si>
  <si>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</si>
  <si>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</si>
  <si>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</si>
  <si>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</si>
  <si>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</si>
  <si>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</si>
  <si>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</si>
  <si>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</si>
  <si>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</si>
  <si>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</si>
  <si>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</si>
  <si>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</si>
  <si>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</si>
  <si>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</si>
  <si>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</si>
  <si>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</si>
  <si>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</si>
  <si>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</si>
  <si>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</si>
  <si>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</si>
  <si>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</si>
  <si>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</si>
  <si>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</si>
  <si>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</si>
  <si>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</si>
  <si>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</si>
  <si>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</si>
  <si>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</si>
  <si>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</si>
  <si>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</si>
  <si>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</si>
  <si>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</si>
  <si>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</si>
  <si>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</si>
  <si>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</si>
  <si>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</si>
  <si>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</si>
  <si>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</si>
  <si>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</si>
  <si>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</si>
  <si>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</si>
  <si>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</si>
  <si>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</si>
  <si>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</si>
  <si>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</si>
  <si>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</si>
  <si>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</si>
  <si>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</si>
  <si>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</si>
  <si>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</si>
  <si>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</si>
  <si>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</si>
  <si>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</si>
  <si>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</si>
  <si>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</si>
  <si>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</si>
  <si>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</si>
  <si>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</si>
  <si>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</si>
  <si>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</si>
  <si>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</si>
  <si>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</si>
  <si>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</si>
  <si>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</si>
  <si>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</si>
  <si>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</si>
  <si>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</si>
  <si>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</si>
  <si>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</si>
  <si>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</si>
  <si>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</si>
  <si>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</si>
  <si>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</si>
  <si>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</si>
  <si>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</si>
  <si>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</si>
  <si>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</si>
  <si>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</si>
  <si>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</si>
  <si>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</si>
  <si>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</si>
  <si>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</si>
  <si>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</si>
  <si>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</si>
  <si>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</si>
  <si>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</si>
  <si>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</si>
  <si>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</si>
  <si>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</si>
  <si>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</si>
  <si>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</si>
  <si>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</si>
  <si>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</si>
  <si>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</si>
  <si>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</si>
  <si>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</si>
  <si>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</si>
  <si>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</si>
  <si>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</si>
  <si>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</si>
  <si>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</si>
  <si>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</si>
  <si>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</si>
  <si>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</si>
  <si>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</si>
  <si>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</si>
  <si>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</si>
  <si>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</si>
  <si>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</si>
  <si>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</si>
  <si>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</si>
  <si>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</si>
  <si>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</si>
  <si>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</si>
  <si>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</si>
  <si>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</si>
  <si>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</si>
  <si>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</si>
  <si>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</si>
  <si>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</si>
  <si>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</si>
  <si>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</si>
  <si>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</si>
  <si>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</si>
  <si>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</si>
  <si>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</si>
  <si>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</si>
  <si>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</si>
  <si>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</si>
  <si>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</si>
  <si>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</si>
  <si>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</si>
  <si>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</si>
  <si>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</si>
  <si>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</si>
  <si>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</si>
  <si>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</si>
  <si>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</si>
  <si>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</si>
  <si>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</si>
  <si>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</si>
  <si>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</si>
  <si>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</si>
  <si>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</si>
  <si>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</si>
  <si>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</si>
  <si>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</si>
  <si>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</si>
  <si>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</si>
  <si>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</si>
  <si>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</si>
  <si>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</si>
  <si>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</si>
  <si>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</si>
  <si>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</si>
  <si>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</si>
  <si>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</si>
  <si>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</si>
  <si>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</si>
  <si>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</si>
  <si>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</si>
  <si>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</si>
  <si>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</si>
  <si>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</si>
  <si>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</si>
  <si>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</si>
  <si>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</si>
  <si>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</si>
  <si>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</si>
  <si>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</si>
  <si>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</si>
  <si>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</si>
  <si>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</si>
  <si>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</si>
  <si>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</si>
  <si>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</si>
  <si>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</si>
  <si>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</si>
  <si>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</si>
  <si>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</si>
  <si>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</si>
  <si>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</si>
  <si>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</si>
  <si>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</si>
  <si>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</si>
  <si>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</si>
  <si>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</si>
  <si>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</si>
  <si>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</si>
  <si>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</si>
  <si>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</si>
  <si>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</si>
  <si>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</si>
  <si>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</si>
  <si>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</si>
  <si>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</si>
  <si>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</si>
  <si>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</si>
  <si>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</si>
  <si>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</si>
  <si>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</si>
  <si>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</si>
  <si>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</si>
  <si>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</si>
  <si>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</si>
  <si>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</si>
  <si>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</si>
  <si>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</si>
  <si>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</si>
  <si>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</si>
  <si>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</si>
  <si>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</si>
  <si>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</si>
  <si>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</si>
  <si>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</si>
  <si>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</si>
  <si>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</si>
  <si>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</si>
  <si>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</si>
  <si>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</si>
  <si>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</si>
  <si>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</si>
  <si>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</si>
  <si>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</si>
  <si>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</si>
  <si>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</si>
  <si>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</si>
  <si>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</si>
  <si>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</si>
  <si>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</si>
  <si>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</si>
  <si>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</si>
  <si>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</si>
  <si>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</si>
  <si>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</si>
  <si>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</si>
  <si>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</si>
  <si>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</si>
  <si>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</si>
  <si>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</si>
  <si>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</si>
  <si>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</si>
  <si>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</si>
  <si>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</si>
  <si>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</si>
  <si>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</si>
  <si>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</si>
  <si>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</si>
  <si>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</si>
  <si>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</si>
  <si>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</si>
  <si>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</si>
  <si>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</si>
  <si>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</si>
  <si>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</si>
  <si>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</si>
  <si>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</si>
  <si>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</si>
  <si>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</si>
  <si>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</si>
  <si>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</si>
  <si>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</si>
  <si>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</si>
  <si>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</si>
  <si>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</si>
  <si>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</si>
  <si>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</si>
  <si>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</si>
  <si>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</si>
  <si>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</si>
  <si>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</si>
  <si>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</si>
  <si>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</si>
  <si>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</si>
  <si>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</si>
  <si>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</si>
  <si>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</si>
  <si>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</si>
  <si>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</si>
  <si>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</si>
  <si>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</si>
  <si>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</si>
  <si>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</si>
  <si>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</si>
  <si>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</si>
  <si>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</si>
  <si>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</si>
  <si>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</si>
  <si>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</si>
  <si>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</si>
  <si>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</si>
  <si>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</si>
  <si>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</si>
  <si>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</si>
  <si>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</si>
  <si>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</si>
  <si>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</si>
  <si>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</si>
  <si>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</si>
  <si>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</si>
  <si>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</si>
  <si>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</si>
  <si>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</si>
  <si>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</si>
  <si>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</si>
  <si>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</si>
  <si>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</si>
  <si>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</si>
  <si>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</si>
  <si>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</si>
  <si>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</si>
  <si>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</si>
  <si>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</si>
  <si>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</si>
  <si>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</si>
  <si>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</si>
  <si>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</si>
  <si>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</si>
  <si>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</si>
  <si>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</si>
  <si>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</si>
  <si>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</si>
  <si>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</si>
  <si>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</si>
  <si>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</si>
  <si>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</si>
  <si>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</si>
  <si>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</si>
  <si>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</si>
  <si>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</si>
  <si>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</si>
  <si>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</si>
  <si>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</si>
  <si>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</si>
  <si>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</si>
  <si>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</si>
  <si>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</si>
  <si>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</si>
  <si>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</si>
  <si>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</si>
  <si>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</si>
  <si>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</si>
  <si>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</si>
  <si>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</si>
  <si>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</si>
  <si>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</si>
  <si>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</si>
  <si>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</si>
  <si>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</si>
  <si>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</si>
  <si>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</si>
  <si>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</si>
  <si>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</si>
  <si>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</si>
  <si>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</si>
  <si>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</si>
  <si>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</si>
  <si>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</si>
  <si>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</si>
  <si>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</si>
  <si>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</si>
  <si>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</si>
  <si>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</si>
  <si>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</si>
  <si>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</si>
  <si>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</si>
  <si>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</si>
  <si>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</si>
  <si>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</si>
  <si>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</si>
  <si>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</si>
  <si>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</si>
  <si>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</si>
  <si>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</si>
  <si>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</si>
  <si>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</si>
  <si>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</si>
  <si>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</si>
  <si>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</si>
  <si>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</si>
  <si>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</si>
  <si>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</si>
  <si>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</si>
  <si>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</si>
  <si>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</si>
  <si>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</si>
  <si>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</si>
  <si>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</si>
  <si>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</si>
  <si>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</si>
  <si>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</si>
  <si>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</si>
  <si>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</si>
  <si>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</si>
  <si>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</si>
  <si>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</si>
  <si>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</si>
  <si>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</si>
  <si>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</si>
  <si>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</si>
  <si>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</si>
  <si>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</si>
  <si>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</si>
  <si>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</si>
  <si>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</si>
  <si>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</si>
  <si>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</si>
  <si>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</si>
  <si>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</si>
  <si>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</si>
  <si>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</si>
  <si>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</si>
  <si>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</si>
  <si>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</si>
  <si>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</si>
  <si>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</si>
  <si>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</si>
  <si>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</si>
  <si>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</si>
  <si>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</si>
  <si>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</si>
  <si>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</si>
  <si>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</si>
  <si>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</si>
  <si>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</si>
  <si>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</si>
  <si>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</si>
  <si>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</si>
  <si>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</si>
  <si>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</si>
  <si>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</si>
  <si>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</si>
  <si>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</si>
  <si>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</si>
  <si>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</si>
  <si>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</si>
  <si>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</si>
  <si>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</si>
  <si>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</si>
  <si>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</si>
  <si>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</si>
  <si>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</si>
  <si>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</si>
  <si>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</si>
  <si>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</si>
  <si>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</si>
  <si>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</si>
  <si>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</si>
  <si>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</si>
  <si>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</si>
  <si>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</si>
  <si>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</si>
  <si>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</si>
  <si>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</si>
  <si>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</si>
  <si>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</si>
  <si>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</si>
  <si>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</si>
  <si>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</si>
  <si>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</si>
  <si>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</si>
  <si>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</si>
  <si>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</si>
  <si>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</si>
  <si>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</si>
  <si>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</si>
  <si>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</si>
  <si>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</si>
  <si>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</si>
  <si>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</si>
  <si>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</si>
  <si>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</si>
  <si>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</si>
  <si>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</si>
  <si>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</si>
  <si>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</si>
  <si>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</si>
  <si>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</si>
  <si>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</si>
  <si>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</si>
  <si>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</si>
  <si>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</si>
  <si>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</si>
  <si>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</si>
  <si>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</si>
  <si>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</si>
  <si>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</si>
  <si>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</si>
  <si>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</si>
  <si>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</si>
  <si>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</si>
  <si>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</si>
  <si>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</si>
  <si>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</si>
  <si>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</si>
  <si>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</si>
  <si>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</si>
  <si>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</si>
  <si>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</si>
  <si>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</si>
  <si>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</si>
  <si>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</si>
  <si>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</si>
  <si>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</si>
  <si>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</si>
  <si>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</si>
  <si>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</si>
  <si>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</si>
  <si>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</si>
  <si>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</si>
  <si>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</si>
  <si>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</si>
  <si>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</si>
  <si>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</si>
  <si>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</si>
  <si>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</si>
  <si>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</si>
  <si>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</si>
  <si>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</si>
  <si>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</si>
  <si>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</si>
  <si>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</si>
  <si>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</si>
  <si>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</si>
  <si>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</si>
  <si>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</si>
  <si>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</si>
  <si>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</si>
  <si>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</si>
  <si>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</si>
  <si>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</si>
  <si>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</si>
  <si>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</si>
  <si>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</si>
  <si>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</si>
  <si>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</si>
  <si>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</si>
  <si>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</si>
  <si>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</si>
  <si>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</si>
  <si>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</si>
  <si>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</si>
  <si>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</si>
  <si>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</si>
  <si>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</si>
  <si>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</si>
  <si>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</si>
  <si>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</si>
  <si>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</si>
  <si>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</si>
  <si>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</si>
  <si>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</si>
  <si>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</si>
  <si>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</si>
  <si>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</si>
  <si>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</si>
  <si>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</si>
  <si>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</si>
  <si>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</si>
  <si>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</si>
  <si>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</si>
  <si>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</si>
  <si>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</si>
  <si>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</si>
  <si>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</si>
  <si>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</si>
  <si>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</si>
  <si>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</si>
  <si>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</si>
  <si>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</si>
  <si>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</si>
  <si>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</si>
  <si>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</si>
  <si>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</si>
  <si>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</si>
  <si>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</si>
  <si>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</si>
  <si>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</si>
  <si>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</si>
  <si>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</si>
  <si>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</si>
  <si>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</si>
  <si>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</si>
  <si>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</si>
  <si>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</si>
  <si>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</si>
  <si>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</si>
  <si>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</si>
  <si>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</si>
  <si>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</si>
  <si>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</si>
  <si>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</si>
  <si>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</si>
  <si>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</si>
  <si>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</si>
  <si>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</si>
  <si>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</si>
  <si>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</si>
  <si>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</si>
  <si>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</si>
  <si>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</si>
  <si>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</si>
  <si>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</si>
  <si>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</si>
  <si>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</si>
  <si>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</si>
  <si>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</si>
  <si>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</si>
  <si>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</si>
  <si>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</si>
  <si>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</si>
  <si>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</si>
  <si>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</si>
  <si>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</si>
  <si>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</si>
  <si>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</si>
  <si>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</si>
  <si>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</si>
  <si>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</si>
  <si>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</si>
  <si>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</si>
  <si>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</si>
  <si>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</si>
  <si>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</si>
  <si>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</si>
  <si>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</si>
  <si>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</si>
  <si>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</si>
  <si>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</si>
  <si>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</si>
  <si>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</si>
  <si>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</si>
  <si>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</si>
  <si>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</si>
  <si>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</si>
  <si>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</si>
  <si>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</si>
  <si>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</si>
  <si>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</si>
  <si>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</si>
  <si>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</si>
  <si>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</si>
  <si>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</si>
  <si>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</si>
  <si>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</si>
  <si>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</si>
  <si>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</si>
  <si>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</si>
  <si>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</si>
  <si>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</si>
  <si>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</si>
  <si>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</si>
  <si>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</si>
  <si>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</si>
  <si>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</si>
  <si>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</si>
  <si>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</si>
  <si>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</si>
  <si>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</si>
  <si>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</si>
  <si>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</si>
  <si>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</si>
  <si>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</si>
  <si>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</si>
  <si>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</si>
  <si>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</si>
  <si>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</si>
  <si>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</si>
  <si>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</si>
  <si>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</si>
  <si>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</si>
  <si>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</si>
  <si>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</si>
  <si>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</si>
  <si>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</si>
  <si>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</si>
  <si>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</si>
  <si>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</si>
  <si>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</si>
  <si>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</si>
  <si>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</si>
  <si>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</si>
  <si>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</si>
  <si>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</si>
  <si>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</si>
  <si>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</si>
  <si>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</si>
  <si>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</si>
  <si>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</si>
  <si>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</si>
  <si>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</si>
  <si>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</si>
  <si>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</si>
  <si>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</si>
  <si>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</si>
  <si>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</si>
  <si>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</si>
  <si>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</si>
  <si>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</si>
  <si>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</si>
  <si>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</si>
  <si>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</si>
  <si>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</si>
  <si>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</si>
  <si>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</si>
  <si>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</si>
  <si>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</si>
  <si>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</si>
  <si>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</si>
  <si>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</si>
  <si>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</si>
  <si>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</si>
  <si>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</si>
  <si>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</si>
  <si>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</si>
  <si>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</si>
  <si>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</si>
  <si>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</si>
  <si>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</si>
  <si>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</si>
  <si>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</si>
  <si>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</si>
  <si>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</si>
  <si>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</si>
  <si>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</si>
  <si>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</si>
  <si>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</si>
  <si>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</si>
  <si>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</si>
  <si>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</si>
  <si>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</si>
  <si>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</si>
  <si>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</si>
  <si>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</si>
  <si>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</si>
  <si>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</si>
  <si>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</si>
  <si>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</si>
  <si>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</si>
  <si>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</si>
  <si>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</si>
  <si>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</si>
  <si>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</si>
  <si>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</si>
  <si>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</si>
  <si>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</si>
  <si>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</si>
  <si>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</si>
  <si>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</si>
  <si>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</si>
  <si>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</si>
  <si>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</si>
  <si>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</si>
  <si>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</si>
  <si>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</si>
  <si>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</si>
  <si>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</si>
  <si>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</si>
  <si>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</si>
  <si>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</si>
  <si>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</si>
  <si>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</si>
  <si>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</si>
  <si>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</si>
  <si>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</si>
  <si>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</si>
  <si>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</si>
  <si>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</si>
  <si>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</si>
  <si>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</si>
  <si>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</si>
  <si>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</si>
  <si>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</si>
  <si>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</si>
  <si>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</si>
  <si>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</si>
  <si>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</si>
  <si>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</si>
  <si>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</si>
  <si>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</si>
  <si>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</si>
  <si>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</si>
  <si>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</si>
  <si>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</si>
  <si>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</si>
  <si>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</si>
  <si>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</si>
  <si>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</si>
  <si>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</si>
  <si>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</si>
  <si>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</si>
  <si>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</si>
  <si>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</si>
  <si>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</si>
  <si>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</si>
  <si>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</si>
  <si>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</si>
  <si>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</si>
  <si>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</si>
  <si>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</si>
  <si>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</si>
  <si>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</si>
  <si>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</si>
  <si>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</si>
  <si>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</si>
  <si>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</si>
  <si>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</si>
  <si>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</si>
  <si>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</si>
  <si>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</si>
  <si>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</si>
  <si>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</si>
  <si>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</si>
  <si>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</si>
  <si>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</si>
  <si>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</si>
  <si>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</si>
  <si>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</si>
  <si>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</si>
  <si>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</si>
  <si>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</si>
  <si>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</si>
  <si>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</si>
  <si>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</si>
  <si>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</si>
  <si>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</si>
  <si>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</si>
  <si>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</si>
  <si>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</si>
  <si>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</si>
  <si>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</si>
  <si>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</si>
  <si>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</si>
  <si>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</si>
  <si>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</si>
  <si>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</si>
  <si>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</si>
  <si>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</si>
  <si>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</si>
  <si>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</si>
  <si>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</si>
  <si>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</si>
  <si>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</si>
  <si>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</si>
  <si>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</si>
  <si>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</si>
  <si>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</si>
  <si>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</si>
  <si>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</si>
  <si>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</si>
  <si>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</si>
  <si>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</si>
  <si>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</si>
  <si>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</si>
  <si>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</si>
  <si>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</si>
  <si>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</si>
  <si>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</si>
  <si>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</si>
  <si>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</si>
  <si>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</si>
  <si>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</si>
  <si>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</si>
  <si>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</si>
  <si>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</si>
  <si>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</si>
  <si>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</si>
  <si>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</si>
  <si>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</si>
  <si>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</si>
  <si>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</si>
  <si>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</si>
  <si>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</si>
  <si>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</si>
  <si>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</si>
  <si>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</si>
  <si>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</si>
  <si>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</si>
  <si>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</si>
  <si>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</si>
  <si>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</si>
  <si>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</si>
  <si>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</si>
  <si>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</si>
  <si>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</si>
  <si>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</si>
  <si>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</si>
  <si>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</si>
  <si>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</si>
  <si>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</si>
  <si>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</si>
  <si>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</si>
  <si>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</si>
  <si>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</si>
  <si>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</si>
  <si>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</si>
  <si>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</si>
  <si>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</si>
  <si>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</si>
  <si>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</si>
  <si>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</si>
  <si>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</si>
  <si>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</si>
  <si>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</si>
  <si>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</si>
  <si>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</si>
  <si>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</si>
  <si>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</si>
  <si>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</si>
  <si>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</si>
  <si>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</si>
  <si>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</si>
  <si>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</si>
  <si>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</si>
  <si>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</si>
  <si>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</si>
  <si>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</si>
  <si>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</si>
  <si>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</si>
  <si>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</si>
  <si>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</si>
  <si>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</si>
  <si>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</si>
  <si>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</si>
  <si>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</si>
  <si>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</si>
  <si>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</si>
  <si>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</si>
  <si>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</si>
  <si>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</si>
  <si>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</si>
  <si>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</si>
  <si>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</si>
  <si>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</si>
  <si>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</si>
  <si>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</si>
  <si>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</si>
  <si>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</si>
  <si>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</si>
  <si>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</si>
  <si>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</si>
  <si>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</si>
  <si>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</si>
  <si>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</si>
  <si>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</si>
  <si>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</si>
  <si>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</si>
  <si>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</si>
  <si>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</si>
  <si>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</si>
  <si>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</si>
  <si>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</si>
  <si>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</si>
  <si>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</si>
  <si>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</si>
  <si>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</si>
  <si>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</si>
  <si>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</si>
  <si>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</si>
  <si>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</si>
  <si>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</si>
  <si>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</si>
  <si>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</si>
  <si>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</si>
  <si>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</si>
  <si>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</si>
  <si>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</si>
  <si>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</si>
  <si>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</si>
  <si>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</si>
  <si>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</si>
  <si>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</si>
  <si>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</si>
  <si>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</si>
  <si>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</si>
  <si>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</si>
  <si>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</si>
  <si>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</si>
  <si>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</si>
  <si>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</si>
  <si>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</si>
  <si>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</si>
  <si>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</si>
  <si>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</si>
  <si>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</si>
  <si>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</si>
  <si>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</si>
  <si>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</si>
  <si>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</si>
  <si>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</si>
  <si>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</si>
  <si>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</si>
  <si>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</si>
  <si>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</si>
  <si>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</si>
  <si>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</si>
  <si>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</si>
  <si>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</si>
  <si>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</si>
  <si>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</si>
  <si>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</si>
  <si>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</si>
  <si>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</si>
  <si>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</si>
  <si>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</si>
  <si>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</si>
  <si>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</si>
  <si>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</si>
  <si>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</si>
  <si>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</si>
  <si>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</si>
  <si>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</si>
  <si>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</si>
  <si>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</si>
  <si>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</si>
  <si>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</si>
  <si>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</si>
  <si>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</si>
  <si>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</si>
  <si>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</si>
  <si>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</si>
  <si>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</si>
  <si>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</si>
  <si>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</si>
  <si>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</si>
  <si>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</si>
  <si>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</si>
  <si>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</si>
  <si>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</si>
  <si>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</si>
  <si>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</si>
  <si>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</si>
  <si>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</si>
  <si>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</si>
  <si>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</si>
  <si>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</si>
  <si>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</si>
  <si>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</si>
  <si>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</si>
  <si>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</si>
  <si>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</si>
  <si>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</si>
  <si>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</si>
  <si>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</si>
  <si>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</si>
  <si>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</si>
  <si>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</si>
  <si>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</si>
  <si>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</si>
  <si>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</si>
  <si>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</si>
  <si>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</si>
  <si>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</si>
  <si>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</si>
  <si>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</si>
  <si>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</si>
  <si>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</si>
  <si>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</si>
  <si>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</si>
  <si>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</si>
  <si>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</si>
  <si>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</si>
  <si>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</si>
  <si>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</si>
  <si>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</si>
  <si>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</si>
  <si>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</si>
  <si>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</si>
  <si>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</si>
  <si>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</si>
  <si>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</si>
  <si>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</si>
  <si>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</si>
  <si>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</si>
  <si>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</si>
  <si>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</si>
  <si>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</si>
  <si>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</si>
  <si>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</si>
  <si>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</si>
  <si>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</si>
  <si>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</si>
  <si>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</si>
  <si>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</si>
  <si>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</si>
  <si>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</si>
  <si>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</si>
  <si>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</si>
  <si>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</si>
  <si>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</si>
  <si>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</si>
  <si>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</si>
  <si>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</si>
  <si>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</si>
  <si>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</si>
  <si>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</si>
  <si>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</si>
  <si>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</si>
  <si>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</si>
  <si>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</si>
  <si>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</si>
  <si>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</si>
  <si>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</si>
  <si>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</si>
  <si>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</si>
  <si>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</si>
  <si>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</si>
  <si>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</si>
  <si>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</si>
  <si>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</si>
  <si>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</si>
  <si>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</si>
  <si>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</si>
  <si>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</si>
  <si>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</si>
  <si>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</si>
  <si>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</si>
  <si>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</si>
  <si>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</si>
  <si>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</si>
  <si>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</si>
  <si>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</si>
  <si>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</si>
  <si>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</si>
  <si>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</si>
  <si>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</si>
  <si>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</si>
  <si>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</si>
  <si>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</si>
  <si>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</si>
  <si>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</si>
  <si>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</si>
  <si>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</si>
  <si>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</si>
  <si>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</si>
  <si>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</si>
  <si>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</si>
  <si>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</si>
  <si>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</si>
  <si>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</si>
  <si>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</si>
  <si>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</si>
  <si>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</si>
  <si>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</si>
  <si>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</si>
  <si>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</si>
  <si>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</si>
  <si>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</si>
  <si>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</si>
  <si>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</si>
  <si>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</si>
  <si>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</si>
  <si>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</si>
  <si>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</si>
  <si>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</si>
  <si>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</si>
  <si>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</si>
  <si>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</si>
  <si>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</si>
  <si>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</si>
  <si>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</si>
  <si>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</si>
  <si>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</si>
  <si>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</si>
  <si>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</si>
  <si>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</si>
  <si>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</si>
  <si>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</si>
  <si>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</si>
  <si>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</si>
  <si>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</si>
  <si>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</si>
  <si>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</si>
  <si>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</si>
  <si>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</si>
  <si>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</si>
  <si>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</si>
  <si>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</si>
  <si>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</si>
  <si>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</si>
  <si>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</si>
  <si>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</si>
  <si>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</si>
  <si>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</si>
  <si>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</si>
  <si>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</si>
  <si>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</si>
  <si>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</si>
  <si>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</si>
  <si>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</si>
  <si>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</si>
  <si>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</si>
  <si>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</si>
  <si>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</si>
  <si>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</si>
  <si>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</si>
  <si>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</si>
  <si>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</si>
  <si>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</si>
  <si>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</si>
  <si>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</si>
  <si>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</si>
  <si>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</si>
  <si>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</si>
  <si>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</si>
  <si>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</si>
  <si>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</si>
  <si>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</si>
  <si>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</si>
  <si>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</si>
  <si>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</si>
  <si>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</si>
  <si>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</si>
  <si>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</si>
  <si>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</si>
  <si>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</si>
  <si>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</si>
  <si>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</si>
  <si>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</si>
  <si>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</si>
  <si>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</si>
  <si>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</si>
  <si>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</si>
  <si>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</si>
  <si>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</si>
  <si>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</si>
  <si>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</si>
  <si>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</si>
  <si>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</si>
  <si>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</si>
  <si>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</si>
  <si>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</si>
  <si>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</si>
  <si>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</si>
  <si>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</si>
  <si>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</si>
  <si>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</si>
  <si>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</si>
  <si>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</si>
  <si>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</si>
  <si>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</si>
  <si>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</si>
  <si>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</si>
  <si>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</si>
  <si>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</si>
  <si>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</si>
  <si>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</si>
  <si>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</si>
  <si>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</si>
  <si>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</si>
  <si>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</si>
  <si>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</si>
  <si>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</si>
  <si>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</si>
  <si>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</si>
  <si>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</si>
  <si>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</si>
  <si>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</si>
  <si>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</si>
  <si>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</si>
  <si>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</si>
  <si>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</si>
  <si>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</si>
  <si>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</si>
  <si>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</si>
  <si>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</si>
  <si>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</si>
  <si>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</si>
  <si>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</si>
  <si>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</si>
  <si>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</si>
  <si>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</si>
  <si>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</si>
  <si>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</si>
  <si>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</si>
  <si>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</si>
  <si>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</si>
  <si>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</si>
  <si>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</si>
  <si>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</si>
  <si>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</si>
  <si>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</si>
  <si>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</si>
  <si>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</si>
  <si>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</si>
  <si>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</si>
  <si>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</si>
  <si>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</si>
  <si>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</si>
  <si>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</si>
  <si>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</si>
  <si>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</si>
  <si>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</si>
  <si>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</si>
  <si>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</si>
  <si>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</si>
  <si>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</si>
  <si>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</si>
  <si>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</si>
  <si>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</si>
  <si>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</si>
  <si>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</si>
  <si>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</si>
  <si>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</si>
  <si>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</si>
  <si>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</si>
  <si>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</si>
  <si>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</si>
  <si>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</si>
  <si>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</si>
  <si>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</si>
  <si>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</si>
  <si>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</si>
  <si>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</si>
  <si>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</si>
  <si>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</si>
  <si>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</si>
  <si>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</si>
  <si>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</si>
  <si>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</si>
  <si>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</si>
  <si>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</si>
  <si>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</si>
  <si>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</si>
  <si>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</si>
  <si>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</si>
  <si>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</si>
  <si>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</si>
  <si>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</si>
  <si>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</si>
  <si>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</si>
  <si>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</si>
  <si>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</si>
  <si>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</si>
  <si>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</si>
  <si>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</si>
  <si>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</si>
  <si>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</si>
  <si>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</si>
  <si>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</si>
  <si>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</si>
  <si>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</si>
  <si>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</si>
  <si>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</si>
  <si>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</si>
  <si>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</si>
  <si>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</si>
  <si>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</si>
  <si>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</si>
  <si>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</si>
  <si>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</si>
  <si>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</si>
  <si>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</si>
  <si>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</si>
  <si>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</si>
  <si>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</si>
  <si>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</si>
  <si>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</si>
  <si>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</si>
  <si>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</si>
  <si>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</si>
  <si>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</si>
  <si>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</si>
  <si>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</si>
  <si>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</si>
  <si>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</si>
  <si>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</si>
  <si>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</si>
  <si>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</si>
  <si>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</si>
  <si>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</si>
  <si>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</si>
  <si>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</si>
  <si>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</si>
  <si>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</si>
  <si>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</si>
  <si>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</si>
  <si>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</si>
  <si>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</si>
  <si>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</si>
  <si>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</si>
  <si>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</si>
  <si>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</si>
  <si>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</si>
  <si>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</si>
  <si>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</si>
  <si>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</si>
  <si>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</si>
  <si>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</si>
  <si>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</si>
  <si>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</si>
  <si>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</si>
  <si>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</si>
  <si>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</si>
  <si>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</si>
  <si>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</si>
  <si>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</si>
  <si>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</si>
  <si>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</si>
  <si>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</si>
  <si>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</si>
  <si>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</si>
  <si>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</si>
  <si>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</si>
  <si>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</si>
  <si>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</si>
  <si>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</si>
  <si>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</si>
  <si>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</si>
  <si>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</si>
  <si>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</si>
  <si>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</si>
  <si>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</si>
  <si>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</si>
  <si>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</si>
  <si>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</si>
  <si>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</si>
  <si>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</si>
  <si>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</si>
  <si>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</si>
  <si>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</si>
  <si>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</si>
  <si>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</si>
  <si>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</si>
  <si>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</si>
  <si>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</si>
  <si>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</si>
  <si>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</si>
  <si>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</si>
  <si>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</si>
  <si>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</si>
  <si>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</si>
  <si>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</si>
  <si>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</si>
  <si>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</si>
  <si>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</si>
  <si>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</si>
  <si>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</si>
  <si>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</si>
  <si>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</si>
  <si>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</si>
  <si>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</si>
  <si>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</si>
  <si>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</si>
  <si>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</si>
  <si>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</si>
  <si>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</si>
  <si>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</si>
  <si>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</si>
  <si>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</si>
  <si>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</si>
  <si>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</si>
  <si>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</si>
  <si>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</si>
  <si>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</si>
  <si>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</si>
  <si>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</si>
  <si>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</si>
  <si>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</si>
  <si>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</si>
  <si>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</si>
  <si>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</si>
  <si>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</si>
  <si>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</si>
  <si>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</si>
  <si>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</si>
  <si>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</si>
  <si>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</si>
  <si>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</si>
  <si>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</si>
  <si>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</si>
  <si>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</si>
  <si>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</si>
  <si>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</si>
  <si>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</si>
  <si>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</si>
  <si>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</si>
  <si>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</si>
  <si>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</si>
  <si>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</si>
  <si>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</si>
  <si>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</si>
  <si>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</si>
  <si>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</si>
  <si>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</si>
  <si>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</si>
  <si>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</si>
  <si>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</si>
  <si>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</si>
  <si>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</si>
  <si>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</si>
  <si>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</si>
  <si>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</si>
  <si>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</si>
  <si>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</si>
  <si>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</si>
  <si>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</si>
  <si>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</si>
  <si>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</si>
  <si>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</si>
  <si>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</si>
  <si>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</si>
  <si>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</si>
  <si>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</si>
  <si>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</si>
  <si>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</si>
  <si>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</si>
  <si>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</si>
  <si>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</si>
  <si>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</si>
  <si>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</si>
  <si>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</si>
  <si>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</si>
  <si>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</si>
  <si>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</si>
  <si>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</si>
  <si>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</si>
  <si>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</si>
  <si>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</si>
  <si>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</si>
  <si>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</si>
  <si>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</si>
  <si>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</si>
  <si>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</si>
  <si>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</si>
  <si>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</si>
  <si>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</si>
  <si>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</si>
  <si>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</si>
  <si>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</si>
  <si>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</si>
  <si>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</si>
  <si>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</si>
  <si>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</si>
  <si>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</si>
  <si>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</si>
  <si>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</si>
  <si>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</si>
  <si>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</si>
  <si>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</si>
  <si>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</si>
  <si>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</si>
  <si>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</si>
  <si>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</si>
  <si>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</si>
  <si>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</si>
  <si>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</si>
  <si>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</si>
  <si>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</si>
  <si>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</si>
  <si>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</si>
  <si>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</si>
  <si>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</si>
  <si>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</si>
  <si>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</si>
  <si>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</si>
  <si>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</si>
  <si>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</si>
  <si>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</si>
  <si>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</si>
  <si>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</si>
  <si>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</si>
  <si>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</si>
  <si>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</si>
  <si>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</si>
  <si>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</si>
  <si>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</si>
  <si>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</si>
  <si>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</si>
  <si>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</si>
  <si>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</si>
  <si>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</si>
  <si>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</si>
  <si>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</si>
  <si>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</si>
  <si>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</si>
  <si>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</si>
  <si>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</si>
  <si>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</si>
  <si>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</si>
  <si>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</si>
  <si>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</si>
  <si>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</si>
  <si>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</si>
  <si>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</si>
  <si>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</si>
  <si>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</si>
  <si>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</si>
  <si>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</si>
  <si>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</si>
  <si>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</si>
  <si>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</si>
  <si>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</si>
  <si>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</si>
  <si>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</si>
  <si>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</si>
  <si>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</si>
  <si>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</si>
  <si>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</si>
  <si>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</si>
  <si>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</si>
  <si>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</si>
  <si>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</si>
  <si>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</si>
  <si>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</si>
  <si>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</si>
  <si>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</si>
  <si>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</si>
  <si>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</si>
  <si>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</si>
  <si>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</si>
  <si>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</si>
  <si>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</si>
  <si>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</si>
  <si>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</si>
  <si>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</si>
  <si>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</si>
  <si>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</si>
  <si>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</si>
  <si>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</si>
  <si>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</si>
  <si>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</si>
  <si>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</si>
  <si>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</si>
  <si>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</si>
  <si>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</si>
  <si>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</si>
  <si>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</si>
  <si>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</si>
  <si>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</si>
  <si>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</si>
  <si>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</si>
  <si>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</si>
  <si>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</si>
  <si>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</si>
  <si>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</si>
  <si>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</si>
  <si>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</si>
  <si>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</si>
  <si>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</si>
  <si>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</si>
  <si>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</si>
  <si>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</si>
  <si>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</si>
  <si>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</si>
  <si>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</si>
  <si>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</si>
  <si>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</si>
  <si>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</si>
  <si>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</si>
  <si>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</si>
  <si>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</si>
  <si>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</si>
  <si>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</si>
  <si>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</si>
  <si>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</si>
  <si>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</si>
  <si>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</si>
  <si>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</si>
  <si>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</si>
  <si>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</si>
  <si>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</si>
  <si>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</si>
  <si>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</si>
  <si>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</si>
  <si>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</si>
  <si>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</si>
  <si>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</si>
  <si>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</si>
  <si>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</si>
  <si>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</si>
  <si>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</si>
  <si>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</si>
  <si>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</si>
  <si>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</si>
  <si>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</si>
  <si>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</si>
  <si>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</si>
  <si>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</si>
  <si>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</si>
  <si>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</si>
  <si>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</si>
  <si>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</si>
  <si>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</si>
  <si>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</si>
  <si>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</si>
  <si>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</si>
  <si>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</si>
  <si>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</si>
  <si>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</si>
  <si>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</si>
  <si>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</si>
  <si>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</si>
  <si>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</si>
  <si>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</si>
  <si>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</si>
  <si>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</si>
  <si>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</si>
  <si>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</si>
  <si>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</si>
  <si>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</si>
  <si>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</si>
  <si>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</si>
  <si>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</si>
  <si>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</si>
  <si>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</si>
  <si>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</si>
  <si>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</si>
  <si>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</si>
  <si>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</si>
  <si>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</si>
  <si>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</si>
  <si>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</si>
  <si>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</si>
  <si>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</si>
  <si>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</si>
  <si>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</si>
  <si>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</si>
  <si>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</si>
  <si>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</si>
  <si>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</si>
  <si>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</si>
  <si>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</si>
  <si>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</si>
  <si>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</si>
  <si>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</si>
  <si>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</si>
  <si>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</si>
  <si>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</si>
  <si>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</si>
  <si>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</si>
  <si>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</si>
  <si>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</si>
  <si>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</si>
  <si>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</si>
  <si>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</si>
  <si>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</si>
  <si>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</si>
  <si>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</si>
  <si>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</si>
  <si>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</si>
  <si>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</si>
  <si>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</si>
  <si>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</si>
  <si>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</si>
  <si>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</si>
  <si>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</si>
  <si>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</si>
  <si>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</si>
  <si>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</si>
  <si>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</si>
  <si>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</si>
  <si>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</si>
  <si>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</si>
  <si>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</si>
  <si>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</si>
  <si>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</si>
  <si>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</si>
  <si>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</si>
  <si>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</si>
  <si>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</si>
  <si>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</si>
  <si>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</si>
  <si>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</si>
  <si>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</si>
  <si>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</si>
  <si>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</si>
  <si>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</si>
  <si>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</si>
  <si>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</si>
  <si>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</si>
  <si>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</si>
  <si>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</si>
  <si>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</si>
  <si>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</si>
  <si>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</si>
  <si>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</si>
  <si>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</si>
  <si>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</si>
  <si>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</si>
  <si>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</si>
  <si>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</si>
  <si>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</si>
  <si>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</si>
  <si>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</si>
  <si>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</si>
  <si>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</si>
  <si>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</si>
  <si>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</si>
  <si>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</si>
  <si>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</si>
  <si>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</si>
  <si>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</si>
  <si>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</si>
  <si>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</si>
  <si>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</si>
  <si>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</si>
  <si>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</si>
  <si>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</si>
  <si>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</si>
  <si>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</si>
  <si>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</si>
  <si>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</si>
  <si>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</si>
  <si>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</si>
  <si>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</si>
  <si>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</si>
  <si>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</si>
  <si>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</si>
  <si>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</si>
  <si>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</si>
  <si>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</si>
  <si>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</si>
  <si>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</si>
  <si>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</si>
  <si>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</si>
  <si>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</si>
  <si>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</si>
  <si>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</si>
  <si>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</si>
  <si>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</si>
  <si>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</si>
  <si>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</si>
  <si>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</si>
  <si>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</si>
  <si>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</si>
  <si>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</si>
  <si>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</si>
  <si>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</si>
  <si>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</si>
  <si>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</si>
  <si>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</si>
  <si>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</si>
  <si>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</si>
  <si>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</si>
  <si>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</si>
  <si>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</si>
  <si>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</si>
  <si>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</si>
  <si>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</si>
  <si>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</si>
  <si>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</si>
  <si>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</si>
  <si>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</si>
  <si>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</si>
  <si>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</si>
  <si>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</si>
  <si>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</si>
  <si>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</si>
  <si>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</si>
  <si>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</si>
  <si>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</si>
  <si>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</si>
  <si>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</si>
  <si>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</si>
  <si>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</si>
  <si>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</si>
  <si>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</si>
  <si>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</si>
  <si>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</si>
  <si>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</si>
  <si>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</si>
  <si>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</si>
  <si>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</si>
  <si>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</si>
  <si>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</si>
  <si>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</si>
  <si>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</si>
  <si>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</si>
  <si>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</si>
  <si>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</si>
  <si>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</si>
  <si>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</si>
  <si>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</si>
  <si>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</si>
  <si>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</si>
  <si>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</si>
  <si>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</si>
  <si>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</si>
  <si>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</si>
  <si>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</si>
  <si>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</si>
  <si>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</si>
  <si>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</si>
  <si>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</si>
  <si>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</si>
  <si>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</si>
  <si>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</si>
  <si>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</si>
  <si>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</si>
  <si>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</si>
  <si>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</si>
  <si>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</si>
  <si>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</si>
  <si>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</si>
  <si>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</si>
  <si>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</si>
  <si>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</si>
  <si>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</si>
  <si>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</si>
  <si>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</si>
  <si>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</si>
  <si>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</si>
  <si>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</si>
  <si>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</si>
  <si>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</si>
  <si>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</si>
  <si>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</si>
  <si>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</si>
  <si>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</si>
  <si>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</si>
  <si>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</si>
  <si>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</si>
  <si>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</si>
  <si>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</si>
  <si>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</si>
  <si>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</si>
  <si>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</si>
  <si>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</si>
  <si>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</si>
  <si>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</si>
  <si>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</si>
  <si>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</si>
  <si>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</si>
  <si>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</si>
  <si>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</si>
  <si>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</si>
  <si>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</si>
  <si>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</si>
  <si>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</si>
  <si>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</si>
  <si>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</si>
  <si>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</si>
  <si>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</si>
  <si>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</si>
  <si>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</si>
  <si>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</si>
  <si>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</si>
  <si>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</si>
  <si>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</si>
  <si>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</si>
  <si>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</si>
  <si>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</si>
  <si>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</si>
  <si>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</si>
  <si>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</si>
  <si>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</si>
  <si>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</si>
  <si>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</si>
  <si>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</si>
  <si>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</si>
  <si>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</si>
  <si>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</si>
  <si>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</si>
  <si>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</si>
  <si>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</si>
  <si>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</si>
  <si>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</si>
  <si>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</si>
  <si>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</si>
  <si>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</si>
  <si>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</si>
  <si>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</si>
  <si>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</si>
  <si>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</si>
  <si>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</si>
  <si>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</si>
  <si>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</si>
  <si>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</si>
  <si>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</si>
  <si>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</si>
  <si>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</si>
  <si>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</si>
  <si>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</si>
  <si>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</si>
  <si>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</si>
  <si>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</si>
  <si>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</si>
  <si>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</si>
  <si>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</si>
  <si>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</si>
  <si>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</si>
  <si>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</si>
  <si>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</si>
  <si>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</si>
  <si>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</si>
  <si>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</si>
  <si>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</si>
  <si>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</si>
  <si>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</si>
  <si>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</si>
  <si>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</si>
  <si>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</si>
  <si>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</si>
  <si>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</si>
  <si>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</si>
  <si>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</si>
  <si>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</si>
  <si>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</si>
  <si>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</si>
  <si>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</si>
  <si>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</si>
  <si>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</si>
  <si>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</si>
  <si>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</si>
  <si>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</si>
  <si>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</si>
  <si>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</si>
  <si>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</si>
  <si>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</si>
  <si>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</si>
  <si>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</si>
  <si>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</si>
  <si>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</si>
  <si>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</si>
  <si>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</si>
  <si>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</si>
  <si>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</si>
  <si>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</si>
  <si>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</si>
  <si>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</si>
  <si>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</si>
  <si>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</si>
  <si>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</si>
  <si>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</si>
  <si>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</si>
  <si>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</si>
  <si>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</si>
  <si>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</si>
  <si>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</si>
  <si>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</si>
  <si>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</si>
  <si>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</si>
  <si>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</si>
  <si>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</si>
  <si>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</si>
  <si>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</si>
  <si>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</si>
  <si>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</si>
  <si>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</si>
  <si>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</si>
  <si>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</si>
  <si>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</si>
  <si>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</si>
  <si>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</si>
  <si>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</si>
  <si>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</si>
  <si>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</si>
  <si>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</si>
  <si>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</si>
  <si>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</si>
  <si>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</si>
  <si>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</si>
  <si>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</si>
  <si>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</si>
  <si>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</si>
  <si>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</si>
  <si>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</si>
  <si>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</si>
  <si>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</si>
  <si>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</si>
  <si>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</si>
  <si>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</si>
  <si>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</si>
  <si>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</si>
  <si>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</si>
  <si>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</si>
  <si>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</si>
  <si>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</si>
  <si>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</si>
  <si>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</si>
  <si>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</si>
  <si>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</si>
  <si>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</si>
  <si>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</si>
  <si>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</si>
  <si>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</si>
  <si>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</si>
  <si>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</si>
  <si>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</si>
  <si>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</si>
  <si>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</si>
  <si>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</si>
  <si>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</si>
  <si>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</si>
  <si>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</si>
  <si>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</si>
  <si>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</si>
  <si>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</si>
  <si>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</si>
  <si>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</si>
  <si>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</si>
  <si>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</si>
  <si>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</si>
  <si>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</si>
  <si>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</si>
  <si>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</si>
  <si>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</si>
  <si>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</si>
  <si>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</si>
  <si>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</si>
  <si>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</si>
  <si>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</si>
  <si>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</si>
  <si>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</si>
  <si>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</si>
  <si>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</si>
  <si>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</si>
  <si>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</si>
  <si>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</si>
  <si>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</si>
  <si>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</si>
  <si>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</si>
  <si>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</si>
  <si>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</si>
  <si>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</si>
  <si>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</si>
  <si>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</si>
  <si>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</si>
  <si>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</si>
  <si>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</si>
  <si>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</si>
  <si>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</si>
  <si>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</si>
  <si>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</si>
  <si>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</si>
  <si>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</si>
  <si>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</si>
  <si>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</si>
  <si>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</si>
  <si>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</si>
  <si>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</si>
  <si>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</si>
  <si>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</si>
  <si>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</si>
  <si>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</si>
  <si>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</si>
  <si>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</si>
  <si>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</si>
  <si>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</si>
  <si>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</si>
  <si>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</si>
  <si>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</si>
  <si>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</si>
  <si>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</si>
  <si>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</si>
  <si>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</si>
  <si>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</si>
  <si>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</si>
  <si>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</si>
  <si>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</si>
  <si>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</si>
  <si>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</si>
  <si>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</si>
  <si>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</si>
  <si>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</si>
  <si>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</si>
  <si>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</si>
  <si>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</si>
  <si>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</si>
  <si>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</si>
  <si>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</si>
  <si>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</si>
  <si>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</si>
  <si>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</si>
  <si>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</si>
  <si>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</si>
  <si>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</si>
  <si>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</si>
  <si>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</si>
  <si>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</si>
  <si>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</si>
  <si>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</si>
  <si>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</si>
  <si>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</si>
  <si>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</si>
  <si>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</si>
  <si>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</si>
  <si>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</si>
  <si>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</si>
  <si>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</si>
  <si>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</si>
  <si>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</si>
  <si>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</si>
  <si>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</si>
  <si>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</si>
  <si>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</si>
  <si>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</si>
  <si>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</si>
  <si>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</si>
  <si>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</si>
  <si>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</si>
  <si>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</si>
  <si>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</si>
  <si>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</si>
  <si>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</si>
  <si>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</si>
  <si>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</si>
  <si>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</si>
  <si>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</si>
  <si>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</si>
  <si>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</si>
  <si>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</si>
  <si>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</si>
  <si>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</si>
  <si>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</si>
  <si>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</si>
  <si>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</si>
  <si>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</si>
  <si>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</si>
  <si>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</si>
  <si>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</si>
  <si>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</si>
  <si>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</si>
  <si>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</si>
  <si>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</si>
  <si>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</si>
  <si>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</si>
  <si>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</si>
  <si>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</si>
  <si>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</si>
  <si>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</si>
  <si>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</si>
  <si>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</si>
  <si>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</si>
  <si>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</si>
  <si>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</si>
  <si>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</si>
  <si>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</si>
  <si>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</si>
  <si>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</si>
  <si>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</si>
  <si>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</si>
  <si>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</si>
  <si>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</si>
  <si>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</si>
  <si>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</si>
  <si>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</si>
  <si>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</si>
  <si>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</si>
  <si>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</si>
  <si>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</si>
  <si>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</si>
  <si>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</si>
  <si>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</si>
  <si>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</si>
  <si>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</si>
  <si>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</si>
  <si>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</si>
  <si>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</si>
  <si>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</si>
  <si>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</si>
  <si>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</si>
  <si>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</si>
  <si>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</si>
  <si>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</si>
  <si>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</si>
  <si>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</si>
  <si>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</si>
  <si>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</si>
  <si>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</si>
  <si>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</si>
  <si>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</si>
  <si>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</si>
  <si>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</si>
  <si>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</si>
  <si>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</si>
  <si>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</si>
  <si>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</si>
  <si>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</si>
  <si>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</si>
  <si>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</si>
  <si>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</si>
  <si>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</si>
  <si>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</si>
  <si>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</si>
  <si>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</si>
  <si>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</si>
  <si>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</si>
  <si>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</si>
  <si>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</si>
  <si>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</si>
  <si>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</si>
  <si>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</si>
  <si>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</si>
  <si>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</si>
  <si>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</si>
  <si>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</si>
  <si>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</si>
  <si>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</si>
  <si>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</si>
  <si>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</si>
  <si>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</si>
  <si>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</si>
  <si>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</si>
  <si>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</si>
  <si>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</si>
  <si>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</si>
  <si>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</si>
  <si>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</si>
  <si>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</si>
  <si>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</si>
  <si>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</si>
  <si>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</si>
  <si>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</si>
  <si>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</si>
  <si>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</si>
  <si>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</si>
  <si>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</si>
  <si>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</si>
  <si>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</si>
  <si>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</si>
  <si>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</si>
  <si>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</si>
  <si>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</si>
  <si>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</si>
  <si>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</si>
  <si>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</si>
  <si>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</si>
  <si>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</si>
  <si>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</si>
  <si>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</si>
  <si>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</si>
  <si>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</si>
  <si>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</si>
  <si>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</si>
  <si>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</si>
  <si>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</si>
  <si>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</si>
  <si>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</si>
  <si>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</si>
  <si>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</si>
  <si>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</si>
  <si>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</si>
  <si>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</si>
  <si>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</si>
  <si>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</si>
  <si>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</si>
  <si>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</si>
  <si>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</si>
  <si>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</si>
  <si>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</si>
  <si>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</si>
  <si>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</si>
  <si>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</si>
  <si>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</si>
  <si>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</si>
  <si>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</si>
  <si>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</si>
  <si>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</si>
  <si>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</si>
  <si>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</si>
  <si>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</si>
  <si>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</si>
  <si>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</si>
  <si>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</si>
  <si>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</si>
  <si>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</si>
  <si>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</si>
  <si>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</si>
  <si>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</si>
  <si>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</si>
  <si>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</si>
  <si>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</si>
  <si>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</si>
  <si>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</si>
  <si>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</si>
  <si>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</si>
  <si>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</si>
  <si>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</si>
  <si>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</si>
  <si>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</si>
  <si>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</si>
  <si>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</si>
  <si>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</si>
  <si>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</si>
  <si>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</si>
  <si>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</si>
  <si>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</si>
  <si>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</si>
  <si>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</si>
  <si>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</si>
  <si>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</si>
  <si>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</si>
  <si>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</si>
  <si>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</si>
  <si>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</si>
  <si>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</si>
  <si>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</si>
  <si>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</si>
  <si>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</si>
  <si>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</si>
  <si>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</si>
  <si>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</si>
  <si>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</si>
  <si>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</si>
  <si>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</si>
  <si>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</si>
  <si>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</si>
  <si>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</si>
  <si>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</si>
  <si>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</si>
  <si>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</si>
  <si>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</si>
  <si>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</si>
  <si>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</si>
  <si>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</si>
  <si>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</si>
  <si>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</si>
  <si>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</si>
  <si>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</si>
  <si>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</si>
  <si>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</si>
  <si>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</si>
  <si>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</si>
  <si>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</si>
  <si>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</si>
  <si>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</si>
  <si>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</si>
  <si>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</si>
  <si>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</si>
  <si>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</si>
  <si>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</si>
  <si>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</si>
  <si>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</si>
  <si>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</si>
  <si>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</si>
  <si>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</si>
  <si>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</si>
  <si>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</si>
  <si>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</si>
  <si>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</si>
  <si>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</si>
  <si>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</si>
  <si>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</si>
  <si>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</si>
  <si>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</si>
  <si>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</si>
  <si>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</si>
  <si>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</si>
  <si>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</si>
  <si>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</si>
  <si>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</si>
  <si>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</si>
  <si>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</si>
  <si>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</si>
  <si>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</si>
  <si>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</si>
  <si>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</si>
  <si>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</si>
  <si>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</si>
  <si>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</si>
  <si>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</si>
  <si>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</si>
  <si>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</si>
  <si>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</si>
  <si>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</si>
  <si>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</si>
  <si>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</si>
  <si>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</si>
  <si>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</si>
  <si>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</si>
  <si>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</si>
  <si>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</si>
  <si>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</si>
  <si>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</si>
  <si>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</si>
  <si>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</si>
  <si>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</si>
  <si>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</si>
  <si>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</si>
  <si>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</si>
  <si>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</si>
  <si>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</si>
  <si>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</si>
  <si>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</si>
  <si>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</si>
  <si>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</si>
  <si>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</si>
  <si>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</si>
  <si>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</si>
  <si>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</si>
  <si>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</si>
  <si>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</si>
  <si>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</si>
  <si>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</si>
  <si>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</si>
  <si>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</si>
  <si>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</si>
  <si>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</si>
  <si>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</si>
  <si>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</si>
  <si>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</si>
  <si>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</si>
  <si>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</si>
  <si>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</si>
  <si>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</si>
  <si>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</si>
  <si>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</si>
  <si>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</si>
  <si>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</si>
  <si>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</si>
  <si>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</si>
  <si>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</si>
  <si>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</si>
  <si>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</si>
  <si>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</si>
  <si>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</si>
  <si>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</si>
  <si>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</si>
  <si>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</si>
  <si>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</si>
  <si>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</si>
  <si>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</si>
  <si>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</si>
  <si>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</si>
  <si>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</si>
  <si>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</si>
  <si>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</si>
  <si>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</si>
  <si>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</si>
  <si>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</si>
  <si>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</si>
  <si>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</si>
  <si>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</si>
  <si>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</si>
  <si>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</si>
  <si>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</si>
  <si>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</si>
  <si>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</si>
  <si>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</si>
  <si>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</si>
  <si>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</si>
  <si>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</si>
  <si>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</si>
  <si>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</si>
  <si>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</si>
  <si>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</si>
  <si>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</si>
  <si>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</si>
  <si>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</si>
  <si>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</si>
  <si>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</si>
  <si>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</si>
  <si>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</si>
  <si>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</si>
  <si>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</si>
  <si>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</si>
  <si>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</si>
  <si>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</si>
  <si>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</si>
  <si>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</si>
  <si>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</si>
  <si>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</si>
  <si>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</si>
  <si>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</si>
  <si>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</si>
  <si>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</si>
  <si>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</si>
  <si>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</si>
  <si>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</si>
  <si>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</si>
  <si>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</si>
  <si>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</si>
  <si>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</si>
  <si>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</si>
  <si>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</si>
  <si>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</si>
  <si>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</si>
  <si>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</si>
  <si>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</si>
  <si>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</si>
  <si>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</si>
  <si>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</si>
  <si>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</si>
  <si>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</si>
  <si>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</si>
  <si>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</si>
  <si>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</si>
  <si>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</si>
  <si>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</si>
  <si>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</si>
  <si>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</si>
  <si>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</si>
  <si>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</si>
  <si>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</si>
  <si>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</si>
  <si>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</si>
  <si>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</si>
  <si>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</si>
  <si>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</si>
  <si>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</si>
  <si>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</si>
  <si>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</si>
  <si>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</si>
  <si>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</si>
  <si>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</si>
  <si>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</si>
  <si>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</si>
  <si>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</si>
  <si>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</si>
  <si>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</si>
  <si>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</si>
  <si>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</si>
  <si>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</si>
  <si>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</si>
  <si>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</si>
  <si>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</si>
  <si>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</si>
  <si>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</si>
  <si>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</si>
  <si>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</si>
  <si>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</si>
  <si>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</si>
  <si>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</si>
  <si>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</si>
  <si>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</si>
  <si>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</si>
  <si>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</si>
  <si>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</si>
  <si>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</si>
  <si>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</si>
  <si>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</si>
  <si>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</si>
  <si>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</si>
  <si>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</si>
  <si>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</si>
  <si>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</si>
  <si>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</si>
  <si>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</si>
  <si>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</si>
  <si>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</si>
  <si>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</si>
  <si>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</si>
  <si>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</si>
  <si>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</si>
  <si>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</si>
  <si>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</si>
  <si>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</si>
  <si>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</si>
  <si>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</si>
  <si>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</si>
  <si>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</si>
  <si>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</si>
  <si>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</si>
  <si>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</si>
  <si>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</si>
  <si>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</si>
  <si>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</si>
  <si>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</si>
  <si>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</si>
  <si>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</si>
  <si>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</si>
  <si>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</si>
  <si>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</si>
  <si>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</si>
  <si>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</si>
  <si>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</si>
  <si>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</si>
  <si>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</si>
  <si>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</si>
  <si>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</si>
  <si>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</si>
  <si>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</si>
  <si>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</si>
  <si>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</si>
  <si>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</si>
  <si>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</si>
  <si>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</si>
  <si>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</si>
  <si>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</si>
  <si>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</si>
  <si>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</si>
  <si>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</si>
  <si>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</si>
  <si>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</si>
  <si>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</si>
  <si>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</si>
  <si>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</si>
  <si>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</si>
  <si>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</si>
  <si>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</si>
  <si>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</si>
  <si>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</si>
  <si>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</si>
  <si>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</si>
  <si>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</si>
  <si>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</si>
  <si>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</si>
  <si>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</si>
  <si>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</si>
  <si>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</si>
  <si>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</si>
  <si>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</si>
  <si>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</si>
  <si>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</si>
  <si>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</si>
  <si>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</si>
  <si>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</si>
  <si>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</si>
  <si>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</si>
  <si>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</si>
  <si>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</si>
  <si>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</si>
  <si>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</si>
  <si>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</si>
  <si>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</si>
  <si>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</si>
  <si>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</si>
  <si>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</si>
  <si>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</si>
  <si>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</si>
  <si>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</si>
  <si>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</si>
  <si>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</si>
  <si>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</si>
  <si>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</si>
  <si>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</si>
  <si>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</si>
  <si>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</si>
  <si>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</si>
  <si>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</si>
  <si>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</si>
  <si>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</si>
  <si>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</si>
  <si>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</si>
  <si>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</si>
  <si>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</si>
  <si>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</si>
  <si>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</si>
  <si>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</si>
  <si>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</si>
  <si>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</si>
  <si>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</si>
  <si>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</si>
  <si>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</si>
  <si>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</si>
  <si>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</si>
  <si>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</si>
  <si>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</si>
  <si>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</si>
  <si>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</si>
  <si>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</si>
  <si>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</si>
  <si>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</si>
  <si>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</si>
  <si>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</si>
  <si>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</si>
  <si>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</si>
  <si>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</si>
  <si>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</si>
  <si>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</si>
  <si>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</si>
  <si>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</si>
  <si>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</si>
  <si>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</si>
  <si>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</si>
  <si>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</si>
  <si>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</si>
  <si>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</si>
  <si>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</si>
  <si>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</si>
  <si>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</si>
  <si>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</si>
  <si>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</si>
  <si>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</si>
  <si>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</si>
  <si>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</si>
  <si>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</si>
  <si>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</si>
  <si>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</si>
  <si>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</si>
  <si>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</si>
  <si>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</si>
  <si>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</si>
  <si>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</si>
  <si>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</si>
  <si>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</si>
  <si>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</si>
  <si>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</si>
  <si>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</si>
  <si>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</si>
  <si>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</si>
  <si>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</si>
  <si>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</si>
  <si>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</si>
  <si>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</si>
  <si>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</si>
  <si>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</si>
  <si>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</si>
  <si>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</si>
  <si>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</si>
  <si>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</si>
  <si>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</si>
  <si>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</si>
  <si>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</si>
  <si>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</si>
  <si>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</si>
  <si>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</si>
  <si>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</si>
  <si>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</si>
  <si>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</si>
  <si>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</si>
  <si>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</si>
  <si>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</si>
  <si>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</si>
  <si>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</si>
  <si>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</si>
  <si>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</si>
  <si>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</si>
  <si>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</si>
  <si>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</si>
  <si>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</si>
  <si>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</si>
  <si>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</si>
  <si>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</si>
  <si>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</si>
  <si>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</si>
  <si>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</si>
  <si>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</si>
  <si>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</si>
  <si>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</si>
  <si>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</si>
  <si>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</si>
  <si>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</si>
  <si>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</si>
  <si>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</si>
  <si>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</si>
  <si>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</si>
  <si>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</si>
  <si>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</si>
  <si>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</si>
  <si>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</si>
  <si>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</si>
  <si>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</si>
  <si>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</si>
  <si>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</si>
  <si>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</si>
  <si>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</si>
  <si>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</si>
  <si>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</si>
  <si>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</si>
  <si>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</si>
  <si>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</si>
  <si>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</si>
  <si>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</si>
  <si>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</si>
  <si>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</si>
  <si>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</si>
  <si>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</si>
  <si>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</si>
  <si>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</si>
  <si>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</si>
  <si>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</si>
  <si>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</si>
  <si>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</si>
  <si>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</si>
  <si>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</si>
  <si>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</si>
  <si>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</si>
  <si>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</si>
  <si>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</si>
  <si>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</si>
  <si>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</si>
  <si>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</si>
  <si>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</si>
  <si>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</si>
  <si>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</si>
  <si>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</si>
  <si>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</si>
  <si>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</si>
  <si>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</si>
  <si>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</si>
  <si>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</si>
  <si>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</si>
  <si>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</si>
  <si>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</si>
  <si>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</si>
  <si>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</si>
  <si>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</si>
  <si>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</si>
  <si>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</si>
  <si>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</si>
  <si>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</si>
  <si>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</si>
  <si>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</si>
  <si>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</si>
  <si>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</si>
  <si>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</si>
  <si>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</si>
  <si>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</si>
  <si>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</si>
  <si>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</si>
  <si>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</si>
  <si>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</si>
  <si>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</si>
  <si>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</si>
  <si>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</si>
  <si>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</si>
  <si>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</si>
  <si>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</si>
  <si>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</si>
  <si>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</si>
  <si>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</si>
  <si>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</si>
  <si>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</si>
  <si>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</si>
  <si>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</si>
  <si>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</si>
  <si>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</si>
  <si>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</si>
  <si>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</si>
  <si>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</si>
  <si>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</si>
  <si>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</si>
  <si>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</si>
  <si>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</si>
  <si>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</si>
  <si>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</si>
  <si>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</si>
  <si>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</si>
  <si>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</si>
  <si>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</si>
  <si>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</si>
  <si>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</si>
  <si>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</si>
  <si>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</si>
  <si>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</si>
  <si>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</si>
  <si>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</si>
  <si>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</si>
  <si>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</si>
  <si>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</si>
  <si>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</si>
  <si>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</si>
  <si>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</si>
  <si>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</si>
  <si>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</si>
  <si>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</si>
  <si>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</si>
  <si>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</si>
  <si>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</si>
  <si>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</si>
  <si>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</si>
  <si>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</si>
  <si>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</si>
  <si>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</si>
  <si>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</si>
  <si>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</si>
  <si>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</si>
  <si>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</si>
  <si>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</si>
  <si>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</si>
  <si>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</si>
  <si>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</si>
  <si>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</si>
  <si>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</si>
  <si>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</si>
  <si>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</si>
  <si>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</si>
  <si>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</si>
  <si>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</si>
  <si>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</si>
  <si>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</si>
  <si>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</si>
  <si>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</si>
  <si>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</si>
  <si>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</si>
  <si>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</si>
  <si>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</si>
  <si>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</si>
  <si>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</si>
  <si>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</si>
  <si>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</si>
  <si>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</si>
  <si>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</si>
  <si>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</si>
  <si>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</si>
  <si>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</si>
  <si>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</si>
  <si>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</si>
  <si>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</si>
  <si>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</si>
  <si>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</si>
  <si>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</si>
  <si>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</si>
  <si>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</si>
  <si>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</si>
  <si>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</si>
  <si>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</si>
  <si>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</si>
  <si>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</si>
  <si>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</si>
  <si>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</si>
  <si>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</si>
  <si>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</si>
  <si>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</si>
  <si>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</si>
  <si>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</si>
  <si>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</si>
  <si>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</si>
  <si>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</si>
  <si>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</si>
  <si>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</si>
  <si>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</si>
  <si>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</si>
  <si>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</si>
  <si>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</si>
  <si>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</si>
  <si>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</si>
  <si>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</si>
  <si>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</si>
  <si>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</si>
  <si>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</si>
  <si>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</si>
  <si>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</si>
  <si>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</si>
  <si>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</si>
  <si>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</si>
  <si>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</si>
  <si>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</si>
  <si>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</si>
  <si>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</si>
  <si>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</si>
  <si>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</si>
  <si>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</si>
  <si>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</si>
  <si>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</si>
  <si>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</si>
  <si>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</si>
  <si>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</si>
  <si>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</si>
  <si>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</si>
  <si>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</si>
  <si>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</si>
  <si>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</si>
  <si>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</si>
  <si>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</si>
  <si>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</si>
  <si>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</si>
  <si>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</si>
  <si>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</si>
  <si>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</si>
  <si>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</si>
  <si>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</si>
  <si>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</si>
  <si>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</si>
  <si>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</si>
  <si>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</si>
  <si>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</si>
  <si>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</si>
  <si>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</si>
  <si>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</si>
  <si>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</si>
  <si>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</si>
  <si>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</si>
  <si>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</si>
  <si>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</si>
  <si>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</si>
  <si>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</si>
  <si>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</si>
  <si>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</si>
  <si>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</si>
  <si>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</si>
  <si>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</si>
  <si>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</si>
  <si>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</si>
  <si>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</si>
  <si>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</si>
  <si>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</si>
  <si>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</si>
  <si>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</si>
  <si>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</si>
  <si>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</si>
  <si>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</si>
  <si>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</si>
  <si>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</si>
  <si>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</si>
  <si>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</si>
  <si>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</si>
  <si>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</si>
  <si>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</si>
  <si>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</si>
  <si>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</si>
  <si>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</si>
  <si>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</si>
  <si>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</si>
  <si>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</si>
  <si>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</si>
  <si>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</si>
  <si>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</si>
  <si>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</si>
  <si>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</si>
  <si>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</si>
  <si>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</si>
  <si>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</si>
  <si>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</si>
  <si>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</si>
  <si>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</si>
  <si>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</si>
  <si>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</si>
  <si>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</si>
  <si>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</si>
  <si>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</si>
  <si>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</si>
  <si>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</si>
  <si>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</si>
  <si>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</si>
  <si>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</si>
  <si>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</si>
  <si>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</si>
  <si>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</si>
  <si>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</si>
  <si>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</si>
  <si>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</si>
  <si>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</si>
  <si>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</si>
  <si>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</si>
  <si>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</si>
  <si>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</si>
  <si>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</si>
  <si>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</si>
  <si>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</si>
  <si>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</si>
  <si>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</si>
  <si>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</si>
  <si>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</si>
  <si>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</si>
  <si>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</si>
  <si>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</si>
  <si>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</si>
  <si>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</si>
  <si>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</si>
  <si>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</si>
  <si>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</si>
  <si>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</si>
  <si>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</si>
  <si>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</si>
  <si>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</si>
  <si>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</si>
  <si>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</si>
  <si>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</si>
  <si>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</si>
  <si>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</si>
  <si>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</si>
  <si>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</si>
  <si>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</si>
  <si>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</si>
  <si>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</si>
  <si>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</si>
  <si>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</si>
  <si>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</si>
  <si>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</si>
  <si>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</si>
  <si>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</si>
  <si>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</si>
  <si>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</si>
  <si>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</si>
  <si>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</si>
  <si>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</si>
  <si>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</si>
  <si>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</si>
  <si>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</si>
  <si>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</si>
  <si>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</si>
  <si>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</si>
  <si>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</si>
  <si>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</si>
  <si>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</si>
  <si>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</si>
  <si>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</si>
  <si>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</si>
  <si>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</si>
  <si>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</si>
  <si>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</si>
  <si>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</si>
  <si>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</si>
  <si>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</si>
  <si>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</si>
  <si>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</si>
  <si>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</si>
  <si>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</si>
  <si>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</si>
  <si>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</si>
  <si>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</si>
  <si>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</si>
  <si>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</si>
  <si>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</si>
  <si>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</si>
  <si>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</si>
  <si>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</si>
  <si>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</si>
  <si>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</si>
  <si>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</si>
  <si>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</si>
  <si>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</si>
  <si>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</si>
  <si>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</si>
  <si>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</si>
  <si>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</si>
  <si>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</si>
  <si>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</si>
  <si>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</si>
  <si>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</si>
  <si>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</si>
  <si>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</si>
  <si>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</si>
  <si>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</si>
  <si>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</si>
  <si>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</si>
  <si>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</si>
  <si>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</si>
  <si>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</si>
  <si>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</si>
  <si>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</si>
  <si>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</si>
  <si>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</si>
  <si>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</si>
  <si>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</si>
  <si>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</si>
  <si>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</si>
  <si>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</si>
  <si>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</si>
  <si>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</si>
  <si>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</si>
  <si>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</si>
  <si>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</si>
  <si>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</si>
  <si>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</si>
  <si>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</si>
  <si>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</si>
  <si>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</si>
  <si>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</si>
  <si>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</si>
  <si>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</si>
  <si>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</si>
  <si>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</si>
  <si>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</si>
  <si>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</si>
  <si>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</si>
  <si>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</si>
  <si>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</si>
  <si>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</si>
  <si>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</si>
  <si>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</si>
  <si>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</si>
  <si>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</si>
  <si>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</si>
  <si>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</si>
  <si>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</si>
  <si>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</si>
  <si>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</si>
  <si>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</si>
  <si>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</si>
  <si>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</si>
  <si>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</si>
  <si>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</si>
  <si>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</si>
  <si>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</si>
  <si>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</si>
  <si>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</si>
  <si>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</si>
  <si>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</si>
  <si>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</si>
  <si>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</si>
  <si>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</si>
  <si>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</si>
  <si>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</si>
  <si>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</si>
  <si>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</si>
  <si>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</si>
  <si>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</si>
  <si>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</si>
  <si>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</si>
  <si>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</si>
  <si>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</si>
  <si>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</si>
  <si>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</si>
  <si>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</si>
  <si>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</si>
  <si>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</si>
  <si>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</si>
  <si>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</si>
  <si>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</si>
  <si>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</si>
  <si>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</si>
  <si>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</si>
  <si>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</si>
  <si>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</si>
  <si>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</si>
  <si>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</si>
  <si>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</si>
  <si>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</si>
  <si>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</si>
  <si>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</si>
  <si>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</si>
  <si>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</si>
  <si>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</si>
  <si>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</si>
  <si>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</si>
  <si>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</si>
  <si>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</si>
  <si>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</si>
  <si>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</si>
  <si>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</si>
  <si>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</si>
  <si>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</si>
  <si>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</si>
  <si>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</si>
  <si>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</si>
  <si>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</si>
  <si>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</si>
  <si>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</si>
  <si>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</si>
  <si>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</si>
  <si>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</si>
  <si>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</si>
  <si>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</si>
  <si>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</si>
  <si>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</si>
  <si>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</si>
  <si>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</si>
  <si>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</si>
  <si>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</si>
  <si>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</si>
  <si>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</si>
  <si>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</si>
  <si>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</si>
  <si>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</si>
  <si>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</si>
  <si>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</si>
  <si>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</si>
  <si>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</si>
  <si>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</si>
  <si>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</si>
  <si>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</si>
  <si>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</si>
  <si>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</si>
  <si>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</si>
  <si>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</si>
  <si>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</si>
  <si>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</si>
  <si>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</si>
  <si>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</si>
  <si>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</si>
  <si>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</si>
  <si>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</si>
  <si>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</si>
  <si>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</si>
  <si>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</si>
  <si>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</si>
  <si>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</si>
  <si>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</si>
  <si>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</si>
  <si>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</si>
  <si>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</si>
  <si>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</si>
  <si>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</si>
  <si>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</si>
  <si>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</si>
  <si>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</si>
  <si>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</si>
  <si>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</si>
  <si>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</si>
  <si>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</si>
  <si>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</si>
  <si>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</si>
  <si>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</si>
  <si>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</si>
  <si>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</si>
  <si>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</si>
  <si>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</si>
  <si>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</si>
  <si>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</si>
  <si>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</si>
  <si>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</si>
  <si>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</si>
  <si>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</si>
  <si>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</si>
  <si>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</si>
  <si>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</si>
  <si>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</si>
  <si>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</si>
  <si>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</si>
  <si>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</si>
  <si>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</si>
  <si>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</si>
  <si>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</si>
  <si>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</si>
  <si>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</si>
  <si>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</si>
  <si>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</si>
  <si>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</si>
  <si>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</si>
  <si>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</si>
  <si>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</si>
  <si>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</si>
  <si>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</si>
  <si>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</si>
  <si>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</si>
  <si>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</si>
  <si>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</si>
  <si>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</si>
  <si>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</si>
  <si>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</si>
  <si>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</si>
  <si>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</si>
  <si>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</si>
  <si>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</si>
  <si>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</si>
  <si>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</si>
  <si>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</si>
  <si>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</si>
  <si>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</si>
  <si>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</si>
  <si>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</si>
  <si>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</si>
  <si>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</si>
  <si>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</si>
  <si>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</si>
  <si>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</si>
  <si>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</si>
  <si>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</si>
  <si>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</si>
  <si>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</si>
  <si>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</si>
  <si>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</si>
  <si>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</si>
  <si>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</si>
  <si>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</si>
  <si>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</si>
  <si>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</si>
  <si>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</si>
  <si>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</si>
  <si>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</si>
  <si>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</si>
  <si>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</si>
  <si>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</si>
  <si>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</si>
  <si>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</si>
  <si>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</si>
  <si>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</si>
  <si>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</si>
  <si>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</si>
  <si>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</si>
  <si>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</si>
  <si>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</si>
  <si>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</si>
  <si>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</si>
  <si>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</si>
  <si>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</si>
  <si>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</si>
  <si>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</si>
  <si>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</si>
  <si>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</si>
  <si>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</si>
  <si>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</si>
  <si>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</si>
  <si>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</si>
  <si>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</si>
  <si>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</si>
  <si>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</si>
  <si>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</si>
  <si>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</si>
  <si>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</si>
  <si>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</si>
  <si>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</si>
  <si>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</si>
  <si>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</si>
  <si>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</si>
  <si>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</si>
  <si>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</si>
  <si>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</si>
  <si>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</si>
  <si>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</si>
  <si>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</si>
  <si>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</si>
  <si>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</si>
  <si>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</si>
  <si>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</si>
  <si>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</si>
  <si>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</si>
  <si>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</si>
  <si>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</si>
  <si>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</si>
  <si>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</si>
  <si>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</si>
  <si>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</si>
  <si>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</si>
  <si>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</si>
  <si>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</si>
  <si>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</si>
  <si>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</si>
  <si>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</si>
  <si>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</si>
  <si>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</si>
  <si>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</si>
  <si>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</si>
  <si>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</si>
  <si>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</si>
  <si>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</si>
  <si>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</si>
  <si>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</si>
  <si>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</si>
  <si>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</si>
  <si>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</si>
  <si>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</si>
  <si>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</si>
  <si>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</si>
  <si>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</si>
  <si>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</si>
  <si>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</si>
  <si>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</si>
  <si>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</si>
  <si>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</si>
  <si>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</si>
  <si>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</si>
  <si>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</si>
  <si>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</si>
  <si>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</si>
  <si>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</si>
  <si>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</si>
  <si>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</si>
  <si>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</si>
  <si>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</si>
  <si>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</si>
  <si>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</si>
  <si>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</si>
  <si>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</si>
  <si>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</si>
  <si>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</si>
  <si>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</si>
  <si>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</si>
  <si>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</si>
  <si>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</si>
  <si>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</si>
  <si>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</si>
  <si>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</si>
  <si>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</si>
  <si>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</si>
  <si>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</si>
  <si>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</si>
  <si>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</si>
  <si>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</si>
  <si>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</si>
  <si>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</si>
  <si>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</si>
  <si>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</si>
  <si>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</si>
  <si>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</si>
  <si>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</si>
  <si>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</si>
  <si>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</si>
  <si>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</si>
  <si>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</si>
  <si>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</si>
  <si>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</si>
  <si>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</si>
  <si>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</si>
  <si>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</si>
  <si>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</si>
  <si>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</si>
  <si>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</si>
  <si>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</si>
  <si>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</si>
  <si>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</si>
  <si>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</si>
  <si>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</si>
  <si>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</si>
  <si>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</si>
  <si>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</si>
  <si>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</si>
  <si>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</si>
  <si>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</si>
  <si>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</si>
  <si>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</si>
  <si>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</si>
  <si>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</si>
  <si>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</si>
  <si>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</si>
  <si>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</si>
  <si>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</si>
  <si>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</si>
  <si>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</si>
  <si>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</si>
  <si>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</si>
  <si>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</si>
  <si>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</si>
  <si>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</si>
  <si>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</si>
  <si>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</si>
  <si>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</si>
  <si>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</si>
  <si>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</si>
  <si>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</si>
  <si>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</si>
  <si>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</si>
  <si>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</si>
  <si>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</si>
  <si>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</si>
  <si>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</si>
  <si>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</si>
  <si>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</si>
  <si>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</si>
  <si>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</si>
  <si>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</si>
  <si>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</si>
  <si>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</si>
  <si>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</si>
  <si>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</si>
  <si>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</si>
  <si>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</si>
  <si>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</si>
  <si>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</si>
  <si>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</si>
  <si>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</si>
  <si>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</si>
  <si>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</si>
  <si>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</si>
  <si>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</si>
  <si>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</si>
  <si>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</si>
  <si>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</si>
  <si>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</si>
  <si>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</si>
  <si>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</si>
  <si>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</si>
  <si>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</si>
  <si>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</si>
  <si>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</si>
  <si>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</si>
  <si>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</si>
  <si>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</si>
  <si>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</si>
  <si>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</si>
  <si>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</si>
  <si>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</si>
  <si>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</si>
  <si>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</si>
  <si>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</si>
  <si>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</si>
  <si>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</si>
  <si>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</si>
  <si>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</si>
  <si>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</si>
  <si>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</si>
  <si>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</si>
  <si>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</si>
  <si>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</si>
  <si>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</si>
  <si>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</si>
  <si>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</si>
  <si>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</si>
  <si>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</si>
  <si>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</si>
  <si>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</si>
  <si>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</si>
  <si>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</si>
  <si>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</si>
  <si>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</si>
  <si>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</si>
  <si>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</si>
  <si>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</si>
  <si>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</si>
  <si>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</si>
  <si>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</si>
  <si>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</si>
  <si>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</si>
  <si>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</si>
  <si>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</si>
  <si>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</si>
  <si>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</si>
  <si>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</si>
  <si>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</si>
  <si>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</si>
  <si>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</si>
  <si>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</si>
  <si>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</si>
  <si>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</si>
  <si>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</si>
  <si>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</si>
  <si>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</si>
  <si>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</si>
  <si>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</si>
  <si>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</si>
  <si>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</si>
  <si>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</si>
  <si>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</si>
  <si>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</si>
  <si>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</si>
  <si>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</si>
  <si>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</si>
  <si>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</si>
  <si>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</si>
  <si>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</si>
  <si>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</si>
  <si>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</si>
  <si>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</si>
  <si>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</si>
  <si>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</si>
  <si>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</si>
  <si>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</si>
  <si>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</si>
  <si>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</si>
  <si>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</si>
  <si>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</si>
  <si>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</si>
  <si>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</si>
  <si>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</si>
  <si>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</si>
  <si>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</si>
  <si>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</si>
  <si>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</si>
  <si>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</si>
  <si>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</si>
  <si>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</si>
  <si>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</si>
  <si>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</si>
  <si>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</si>
  <si>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</si>
  <si>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</si>
  <si>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</si>
  <si>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</si>
  <si>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</si>
  <si>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</si>
  <si>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</si>
  <si>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</si>
  <si>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</si>
  <si>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</si>
  <si>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</si>
  <si>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</si>
  <si>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</si>
  <si>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</si>
  <si>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</si>
  <si>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</si>
  <si>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</si>
  <si>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</si>
  <si>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</si>
  <si>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</si>
  <si>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</si>
  <si>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</si>
  <si>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</si>
  <si>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</si>
  <si>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</si>
  <si>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</si>
  <si>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</si>
  <si>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</si>
  <si>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</si>
  <si>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</si>
  <si>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</si>
  <si>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</si>
  <si>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</si>
  <si>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</si>
  <si>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</si>
  <si>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</si>
  <si>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</si>
  <si>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</si>
  <si>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</si>
  <si>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</si>
  <si>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</si>
  <si>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</si>
  <si>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</si>
  <si>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</si>
  <si>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</si>
  <si>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</si>
  <si>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</si>
  <si>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</si>
  <si>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</si>
  <si>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</si>
  <si>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</si>
  <si>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</si>
  <si>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</si>
  <si>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</si>
  <si>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</si>
  <si>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</si>
  <si>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</si>
  <si>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</si>
  <si>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</si>
  <si>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</si>
  <si>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</si>
  <si>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</si>
  <si>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</si>
  <si>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</si>
  <si>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</si>
  <si>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</si>
  <si>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</si>
  <si>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</si>
  <si>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</si>
  <si>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</si>
  <si>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</si>
  <si>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</si>
  <si>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</si>
  <si>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</si>
  <si>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</si>
  <si>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</si>
  <si>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</si>
  <si>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</si>
  <si>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</si>
  <si>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</si>
  <si>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</si>
  <si>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</si>
  <si>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</si>
  <si>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</si>
  <si>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</si>
  <si>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</si>
  <si>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</si>
  <si>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</si>
  <si>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</si>
  <si>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</si>
  <si>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</si>
  <si>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</si>
  <si>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</si>
  <si>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</si>
  <si>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</si>
  <si>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</si>
  <si>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</si>
  <si>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</si>
  <si>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</si>
  <si>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</si>
  <si>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</si>
  <si>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</si>
  <si>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</si>
  <si>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</si>
  <si>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</si>
  <si>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</si>
  <si>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</si>
  <si>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</si>
  <si>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</si>
  <si>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</si>
  <si>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</si>
  <si>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</si>
  <si>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</si>
  <si>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</si>
  <si>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</si>
  <si>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</si>
  <si>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</si>
  <si>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</si>
  <si>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</si>
  <si>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</si>
  <si>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</si>
  <si>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</si>
  <si>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</si>
  <si>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</si>
  <si>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</si>
  <si>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</si>
  <si>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</si>
  <si>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</si>
  <si>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</si>
  <si>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</si>
  <si>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</si>
  <si>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</si>
  <si>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</si>
  <si>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</si>
  <si>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</si>
  <si>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</si>
  <si>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</si>
  <si>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</si>
  <si>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</si>
  <si>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</si>
  <si>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</si>
  <si>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</si>
  <si>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</si>
  <si>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</si>
  <si>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</si>
  <si>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</si>
  <si>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</si>
  <si>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</si>
  <si>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</si>
  <si>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</si>
  <si>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</si>
  <si>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</si>
  <si>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</si>
  <si>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</si>
  <si>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</si>
  <si>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</si>
  <si>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</si>
  <si>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</si>
  <si>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</si>
  <si>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</si>
  <si>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</si>
  <si>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</si>
  <si>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</si>
  <si>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</si>
  <si>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</si>
  <si>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</si>
  <si>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</si>
  <si>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</si>
  <si>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</si>
  <si>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</si>
  <si>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</si>
  <si>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</si>
  <si>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</si>
  <si>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</si>
  <si>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</si>
  <si>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</si>
  <si>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</si>
  <si>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</si>
  <si>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</si>
  <si>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</si>
  <si>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</si>
  <si>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</si>
  <si>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</si>
  <si>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</si>
  <si>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</si>
  <si>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</si>
  <si>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</si>
  <si>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</si>
  <si>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</si>
  <si>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</si>
  <si>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</si>
  <si>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</si>
  <si>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</si>
  <si>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</si>
  <si>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</si>
  <si>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</si>
  <si>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</si>
  <si>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</si>
  <si>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</si>
  <si>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</si>
  <si>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</si>
  <si>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</si>
  <si>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</si>
  <si>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</si>
  <si>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</si>
  <si>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</si>
  <si>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</si>
  <si>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</si>
  <si>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</si>
  <si>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</si>
  <si>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</si>
  <si>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</si>
  <si>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</si>
  <si>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</si>
  <si>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</si>
  <si>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</si>
  <si>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</si>
  <si>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</si>
  <si>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</si>
  <si>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</si>
  <si>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</si>
  <si>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</si>
  <si>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</si>
  <si>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</si>
  <si>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</si>
  <si>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</si>
  <si>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</si>
  <si>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</si>
  <si>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</si>
  <si>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</si>
  <si>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</si>
  <si>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</si>
  <si>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</si>
  <si>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</si>
  <si>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</si>
  <si>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</si>
  <si>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</si>
  <si>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</si>
  <si>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</si>
  <si>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</si>
  <si>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</si>
  <si>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</si>
  <si>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</si>
  <si>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</si>
  <si>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</si>
  <si>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</si>
  <si>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</si>
  <si>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</si>
  <si>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</si>
  <si>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</si>
  <si>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</si>
  <si>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</si>
  <si>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</si>
  <si>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</si>
  <si>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</si>
  <si>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</si>
  <si>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</si>
  <si>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</si>
  <si>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</si>
  <si>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</si>
  <si>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</si>
  <si>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</si>
  <si>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</si>
  <si>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</si>
  <si>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</si>
  <si>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</si>
  <si>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</si>
  <si>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</si>
  <si>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</si>
  <si>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</si>
  <si>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</si>
  <si>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</si>
  <si>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</si>
  <si>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</si>
  <si>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</si>
  <si>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</si>
  <si>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</si>
  <si>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</si>
  <si>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</si>
  <si>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</si>
  <si>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</si>
  <si>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</si>
  <si>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</si>
  <si>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</si>
  <si>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</si>
  <si>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</si>
  <si>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</si>
  <si>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</si>
  <si>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</si>
  <si>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</si>
  <si>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</si>
  <si>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</si>
  <si>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</si>
  <si>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</si>
  <si>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</si>
  <si>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</si>
  <si>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</si>
  <si>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</si>
  <si>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</si>
  <si>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</si>
  <si>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</si>
  <si>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</si>
  <si>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</si>
  <si>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</si>
  <si>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</si>
  <si>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</si>
  <si>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</si>
  <si>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</si>
  <si>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</si>
  <si>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</si>
  <si>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</si>
  <si>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</si>
  <si>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</si>
  <si>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</si>
  <si>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</si>
  <si>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</si>
  <si>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</si>
  <si>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</si>
  <si>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</si>
  <si>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</si>
  <si>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</si>
  <si>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</si>
  <si>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</si>
  <si>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</si>
  <si>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</si>
  <si>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</si>
  <si>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</si>
  <si>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</si>
  <si>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</si>
  <si>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</si>
  <si>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</si>
  <si>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</si>
  <si>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</si>
  <si>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</si>
  <si>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</si>
  <si>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</si>
  <si>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</si>
  <si>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</si>
  <si>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</si>
  <si>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</si>
  <si>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</si>
  <si>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</si>
  <si>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</si>
  <si>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</si>
  <si>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</si>
  <si>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</si>
  <si>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</si>
  <si>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</si>
  <si>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</si>
  <si>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</si>
  <si>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</si>
  <si>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</si>
  <si>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</si>
  <si>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</si>
  <si>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</si>
  <si>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</si>
  <si>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</si>
  <si>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</si>
  <si>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</si>
  <si>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</si>
  <si>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</si>
  <si>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</si>
  <si>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</si>
  <si>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</si>
  <si>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</si>
  <si>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</si>
  <si>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</si>
  <si>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</si>
  <si>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</si>
  <si>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</si>
  <si>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</si>
  <si>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</si>
  <si>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</si>
  <si>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</si>
  <si>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</si>
  <si>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</si>
  <si>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</si>
  <si>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</si>
  <si>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</si>
  <si>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</si>
  <si>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</si>
  <si>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</si>
  <si>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</si>
  <si>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</si>
  <si>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</si>
  <si>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</si>
  <si>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</si>
  <si>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</si>
  <si>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</si>
  <si>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</si>
  <si>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</si>
  <si>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</si>
  <si>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</si>
  <si>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</si>
  <si>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</si>
  <si>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</si>
  <si>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</si>
  <si>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</si>
  <si>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</si>
  <si>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</si>
  <si>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</si>
  <si>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</si>
  <si>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</si>
  <si>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</si>
  <si>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</si>
  <si>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</si>
  <si>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</si>
  <si>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</si>
  <si>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</si>
  <si>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</si>
  <si>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</si>
  <si>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</si>
  <si>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</si>
  <si>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</si>
  <si>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</si>
  <si>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</si>
  <si>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</si>
  <si>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</si>
  <si>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</si>
  <si>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</si>
  <si>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</si>
  <si>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</si>
  <si>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</si>
  <si>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</si>
  <si>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</si>
  <si>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</si>
  <si>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</si>
  <si>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</si>
  <si>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</si>
  <si>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</si>
  <si>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</si>
  <si>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</si>
  <si>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</si>
  <si>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</si>
  <si>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</si>
  <si>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</si>
  <si>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</si>
  <si>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</si>
  <si>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</si>
  <si>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</si>
  <si>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</si>
  <si>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</si>
  <si>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</si>
  <si>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</si>
  <si>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</si>
  <si>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</si>
  <si>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</si>
  <si>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</si>
  <si>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</si>
  <si>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</si>
  <si>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</si>
  <si>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</si>
  <si>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</si>
  <si>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</si>
  <si>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</si>
  <si>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</si>
  <si>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</si>
  <si>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</si>
  <si>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</si>
  <si>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</si>
  <si>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</si>
  <si>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</si>
  <si>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</si>
  <si>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</si>
  <si>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</si>
  <si>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</si>
  <si>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</si>
  <si>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</si>
  <si>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</si>
  <si>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</si>
  <si>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</si>
  <si>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</si>
  <si>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</si>
  <si>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</si>
  <si>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</si>
  <si>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</si>
  <si>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</si>
  <si>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</si>
  <si>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</si>
  <si>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</si>
  <si>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</si>
  <si>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</si>
  <si>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</si>
  <si>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</si>
  <si>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</si>
  <si>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</si>
  <si>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</si>
  <si>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</si>
  <si>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</si>
  <si>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</si>
  <si>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</si>
  <si>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</si>
  <si>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</si>
  <si>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</si>
  <si>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</si>
  <si>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</si>
  <si>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</si>
  <si>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</si>
  <si>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</si>
  <si>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</si>
  <si>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</si>
  <si>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</si>
  <si>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</si>
  <si>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</si>
  <si>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</si>
  <si>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</si>
  <si>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</si>
  <si>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</si>
  <si>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</si>
  <si>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</si>
  <si>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</si>
  <si>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</si>
  <si>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</si>
  <si>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</si>
  <si>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</si>
  <si>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</si>
  <si>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</si>
  <si>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</si>
  <si>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</si>
  <si>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</si>
  <si>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</si>
  <si>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</si>
  <si>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</si>
  <si>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</si>
  <si>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</si>
  <si>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</si>
  <si>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</si>
  <si>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</si>
  <si>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</si>
  <si>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</si>
  <si>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</si>
  <si>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</si>
  <si>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</si>
  <si>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</si>
  <si>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</si>
  <si>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</si>
  <si>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</si>
  <si>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</si>
  <si>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</si>
  <si>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</si>
  <si>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</si>
  <si>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</si>
  <si>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</si>
  <si>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</si>
  <si>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</si>
  <si>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</si>
  <si>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</si>
  <si>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</si>
  <si>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</si>
  <si>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</si>
  <si>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</si>
  <si>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</si>
  <si>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</si>
  <si>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</si>
  <si>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</si>
  <si>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</si>
  <si>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</si>
  <si>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</si>
  <si>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</si>
  <si>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</si>
  <si>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</si>
  <si>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</si>
  <si>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</si>
  <si>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</si>
  <si>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</si>
  <si>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</si>
  <si>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</si>
  <si>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</si>
  <si>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</si>
  <si>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</si>
  <si>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</si>
  <si>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</si>
  <si>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</si>
  <si>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</si>
  <si>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</si>
  <si>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</si>
  <si>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</si>
  <si>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</si>
  <si>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</si>
  <si>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</si>
  <si>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</si>
  <si>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</si>
  <si>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</si>
  <si>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</si>
  <si>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</si>
  <si>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</si>
  <si>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</si>
  <si>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</si>
  <si>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</si>
  <si>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</si>
  <si>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</si>
  <si>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</si>
  <si>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</si>
  <si>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</si>
  <si>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</si>
  <si>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</si>
  <si>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</si>
  <si>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</si>
  <si>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</si>
  <si>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</si>
  <si>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</si>
  <si>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</si>
  <si>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</si>
  <si>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</si>
  <si>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</si>
  <si>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</si>
  <si>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</si>
  <si>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</si>
  <si>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</si>
  <si>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</si>
  <si>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</si>
  <si>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</si>
  <si>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</si>
  <si>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</si>
  <si>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</si>
  <si>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</si>
  <si>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</si>
  <si>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</si>
  <si>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</si>
  <si>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</si>
  <si>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</si>
  <si>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</si>
  <si>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</si>
  <si>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</si>
  <si>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</si>
  <si>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</si>
  <si>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</si>
  <si>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</si>
  <si>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</si>
  <si>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</si>
  <si>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</si>
  <si>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</si>
  <si>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</si>
  <si>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</si>
  <si>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</si>
  <si>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</si>
  <si>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</si>
  <si>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</si>
  <si>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</si>
  <si>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</si>
  <si>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</si>
  <si>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</si>
  <si>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</si>
  <si>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</si>
  <si>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</si>
  <si>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</si>
  <si>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</si>
  <si>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</si>
  <si>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</si>
  <si>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</si>
  <si>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</si>
  <si>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</si>
  <si>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</si>
  <si>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</si>
  <si>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</si>
  <si>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</si>
  <si>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</si>
  <si>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</si>
  <si>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</si>
  <si>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</si>
  <si>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</si>
  <si>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</si>
  <si>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</si>
  <si>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</si>
  <si>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</si>
  <si>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</si>
  <si>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</si>
  <si>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</si>
  <si>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</si>
  <si>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</si>
  <si>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</si>
  <si>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</si>
  <si>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</si>
  <si>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</si>
  <si>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</si>
  <si>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</si>
  <si>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</si>
  <si>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</si>
  <si>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</si>
  <si>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</si>
  <si>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</si>
  <si>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</si>
  <si>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</si>
  <si>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</si>
  <si>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</si>
  <si>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</si>
  <si>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</si>
  <si>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</si>
  <si>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</si>
  <si>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</si>
  <si>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</si>
  <si>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</si>
  <si>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</si>
  <si>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</si>
  <si>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</si>
  <si>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</si>
  <si>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</si>
  <si>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</si>
  <si>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</si>
  <si>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</si>
  <si>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</si>
  <si>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</si>
  <si>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</si>
  <si>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</si>
  <si>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</si>
  <si>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</si>
  <si>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</si>
  <si>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</si>
  <si>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</si>
  <si>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</si>
  <si>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</si>
  <si>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</si>
  <si>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</si>
  <si>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</si>
  <si>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</si>
  <si>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</si>
  <si>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</si>
  <si>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</si>
  <si>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</si>
  <si>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</si>
  <si>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</si>
  <si>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</si>
  <si>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</si>
  <si>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</si>
  <si>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</si>
  <si>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</si>
  <si>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</si>
  <si>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</si>
  <si>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</si>
  <si>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</si>
  <si>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</si>
  <si>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</si>
  <si>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</si>
  <si>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</si>
  <si>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</si>
  <si>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</si>
  <si>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</si>
  <si>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</si>
  <si>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</si>
  <si>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</si>
  <si>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</si>
  <si>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</si>
  <si>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</si>
  <si>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</si>
  <si>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</si>
  <si>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</si>
  <si>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</si>
  <si>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</si>
  <si>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</si>
  <si>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</si>
  <si>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</si>
  <si>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</si>
  <si>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</si>
  <si>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</si>
  <si>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</si>
  <si>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</si>
  <si>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</si>
  <si>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</si>
  <si>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</si>
  <si>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</si>
  <si>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</si>
  <si>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</si>
  <si>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</si>
  <si>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</si>
  <si>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</si>
  <si>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</si>
  <si>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</si>
  <si>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</si>
  <si>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</si>
  <si>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</si>
  <si>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</si>
  <si>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</si>
  <si>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</si>
  <si>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</si>
  <si>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</si>
  <si>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</si>
  <si>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</si>
  <si>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</si>
  <si>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</si>
  <si>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</si>
  <si>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</si>
  <si>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</si>
  <si>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</si>
  <si>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</si>
  <si>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</si>
  <si>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</si>
  <si>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</si>
  <si>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</si>
  <si>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</si>
  <si>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</si>
  <si>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</si>
  <si>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</si>
  <si>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</si>
  <si>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</si>
  <si>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</si>
  <si>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</si>
  <si>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</si>
  <si>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</si>
  <si>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</si>
  <si>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</si>
  <si>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</si>
  <si>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</si>
  <si>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</si>
  <si>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</si>
  <si>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</si>
  <si>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</si>
  <si>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</si>
  <si>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</si>
  <si>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</si>
  <si>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</si>
  <si>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</si>
  <si>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</si>
  <si>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</si>
  <si>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</si>
  <si>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</si>
  <si>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</si>
  <si>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</si>
  <si>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</si>
  <si>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</si>
  <si>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</si>
  <si>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</si>
  <si>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</si>
  <si>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</si>
  <si>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</si>
  <si>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</si>
  <si>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</si>
  <si>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</si>
  <si>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</si>
  <si>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</si>
  <si>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</si>
  <si>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</si>
  <si>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</si>
  <si>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</si>
  <si>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</si>
  <si>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</si>
  <si>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</si>
  <si>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</si>
  <si>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</si>
  <si>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</si>
  <si>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</si>
  <si>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</si>
  <si>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</si>
  <si>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</si>
  <si>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</si>
  <si>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</si>
  <si>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</si>
  <si>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</si>
  <si>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</si>
  <si>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</si>
  <si>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</si>
  <si>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</si>
  <si>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</si>
  <si>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</si>
  <si>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</si>
  <si>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</si>
  <si>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</si>
  <si>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</si>
  <si>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</si>
  <si>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</si>
  <si>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</si>
  <si>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</si>
  <si>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</si>
  <si>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</si>
  <si>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</si>
  <si>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</si>
  <si>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</si>
  <si>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</si>
  <si>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</si>
  <si>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</si>
  <si>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</si>
  <si>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</si>
  <si>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</si>
  <si>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</si>
  <si>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</si>
  <si>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</si>
  <si>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</si>
  <si>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</si>
  <si>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</si>
  <si>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</si>
  <si>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</si>
  <si>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</si>
  <si>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</si>
  <si>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</si>
  <si>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</si>
  <si>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</si>
  <si>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</si>
  <si>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</si>
  <si>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</si>
  <si>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</si>
  <si>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</si>
  <si>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</si>
  <si>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</si>
  <si>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</si>
  <si>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</si>
  <si>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</si>
  <si>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</si>
  <si>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</si>
  <si>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</si>
  <si>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</si>
  <si>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</si>
  <si>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</si>
  <si>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</si>
  <si>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</si>
  <si>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</si>
  <si>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</si>
  <si>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</si>
  <si>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</si>
  <si>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</si>
  <si>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</si>
  <si>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</si>
  <si>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</si>
  <si>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</si>
  <si>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</si>
  <si>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</si>
  <si>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</si>
  <si>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</si>
  <si>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</si>
  <si>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</si>
  <si>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</si>
  <si>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</si>
  <si>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</si>
  <si>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</si>
  <si>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</si>
  <si>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</si>
  <si>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</si>
  <si>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</si>
  <si>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</si>
  <si>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</si>
  <si>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</si>
  <si>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</si>
  <si>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</si>
  <si>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</si>
  <si>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</si>
  <si>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</si>
  <si>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</si>
  <si>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</si>
  <si>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</si>
  <si>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</si>
  <si>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</si>
  <si>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</si>
  <si>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</si>
  <si>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</si>
  <si>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</si>
  <si>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</si>
  <si>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</si>
  <si>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</si>
  <si>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</si>
  <si>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</si>
  <si>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</si>
  <si>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</si>
  <si>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</si>
  <si>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</si>
  <si>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</si>
  <si>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</si>
  <si>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</si>
  <si>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</si>
  <si>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</si>
  <si>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</si>
  <si>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</si>
  <si>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</si>
  <si>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</si>
  <si>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</si>
  <si>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</si>
  <si>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</si>
  <si>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</si>
  <si>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</si>
  <si>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</si>
  <si>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</si>
  <si>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</si>
  <si>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</si>
  <si>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</si>
  <si>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</si>
  <si>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</si>
  <si>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</si>
  <si>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</si>
  <si>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</si>
  <si>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</si>
  <si>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</si>
  <si>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</si>
  <si>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</si>
  <si>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</si>
  <si>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</si>
  <si>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</si>
  <si>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</si>
  <si>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</si>
  <si>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</si>
  <si>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</si>
  <si>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</si>
  <si>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</si>
  <si>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</si>
  <si>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</si>
  <si>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</si>
  <si>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</si>
  <si>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</si>
  <si>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</si>
  <si>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</si>
  <si>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</si>
  <si>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</si>
  <si>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</si>
  <si>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</si>
  <si>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</si>
  <si>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</si>
  <si>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</si>
  <si>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</si>
  <si>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</si>
  <si>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</si>
  <si>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</si>
  <si>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</si>
  <si>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</si>
  <si>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</si>
  <si>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</si>
  <si>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</si>
  <si>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</si>
  <si>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</si>
  <si>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</si>
  <si>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</si>
  <si>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</si>
  <si>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</si>
  <si>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</si>
  <si>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</si>
  <si>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</si>
  <si>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</si>
  <si>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</si>
  <si>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</si>
  <si>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</si>
  <si>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</si>
  <si>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</si>
  <si>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</si>
  <si>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</si>
  <si>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</si>
  <si>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</si>
  <si>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</si>
  <si>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</si>
  <si>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</si>
  <si>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</si>
  <si>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</si>
  <si>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</si>
  <si>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</si>
  <si>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</si>
  <si>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</si>
  <si>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</si>
  <si>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</si>
  <si>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</si>
  <si>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</si>
  <si>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</si>
  <si>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</si>
  <si>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</si>
  <si>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</si>
  <si>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</si>
  <si>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</si>
  <si>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</si>
  <si>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</si>
  <si>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</si>
  <si>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</si>
  <si>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</si>
  <si>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</si>
  <si>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</si>
  <si>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</si>
  <si>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</si>
  <si>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</si>
  <si>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</si>
  <si>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</si>
  <si>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</si>
  <si>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</si>
  <si>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</si>
  <si>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</si>
  <si>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</si>
  <si>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</si>
  <si>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</si>
  <si>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</si>
  <si>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</si>
  <si>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</si>
  <si>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</si>
  <si>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</si>
  <si>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</si>
  <si>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</si>
  <si>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</si>
  <si>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</si>
  <si>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</si>
  <si>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</si>
  <si>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</si>
  <si>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</si>
  <si>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</si>
  <si>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</si>
  <si>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</si>
  <si>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</si>
  <si>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</si>
  <si>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</si>
  <si>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</si>
  <si>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</si>
  <si>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</si>
  <si>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</si>
  <si>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</si>
  <si>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</si>
  <si>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</si>
  <si>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</si>
  <si>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</si>
  <si>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</si>
  <si>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</si>
  <si>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</si>
  <si>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</si>
  <si>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</si>
  <si>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</si>
  <si>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</si>
  <si>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</si>
  <si>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</si>
  <si>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</si>
  <si>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</si>
  <si>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</si>
  <si>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</si>
  <si>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</si>
  <si>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</si>
  <si>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</si>
  <si>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</si>
  <si>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</si>
  <si>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</si>
  <si>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</si>
  <si>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</si>
  <si>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</si>
  <si>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</si>
  <si>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</si>
  <si>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</si>
  <si>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</si>
  <si>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</si>
  <si>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</si>
  <si>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</si>
  <si>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</si>
  <si>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</si>
  <si>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</si>
  <si>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</si>
  <si>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</si>
  <si>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</si>
  <si>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</si>
  <si>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</si>
  <si>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</si>
  <si>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</si>
  <si>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</si>
  <si>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</si>
  <si>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</si>
  <si>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</si>
  <si>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</si>
  <si>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</si>
  <si>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</si>
  <si>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</si>
  <si>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</si>
  <si>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</si>
  <si>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</si>
  <si>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</si>
  <si>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</si>
  <si>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</si>
  <si>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</si>
  <si>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</si>
  <si>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</si>
  <si>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</si>
  <si>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</si>
  <si>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</si>
  <si>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</si>
  <si>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</si>
  <si>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</si>
  <si>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</si>
  <si>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</si>
  <si>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</si>
  <si>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</si>
  <si>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</si>
  <si>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</si>
  <si>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</si>
  <si>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</si>
  <si>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</si>
  <si>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</si>
  <si>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</si>
  <si>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</si>
  <si>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</si>
  <si>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</si>
  <si>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</si>
  <si>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</si>
  <si>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</si>
  <si>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</si>
  <si>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</si>
  <si>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</si>
  <si>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</si>
  <si>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</si>
  <si>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</si>
  <si>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</si>
  <si>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</si>
  <si>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</si>
  <si>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</si>
  <si>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</si>
  <si>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</si>
  <si>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</si>
  <si>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</si>
  <si>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</si>
  <si>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</si>
  <si>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</si>
  <si>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</si>
  <si>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</si>
  <si>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</si>
  <si>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</si>
  <si>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</si>
  <si>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</si>
  <si>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</si>
  <si>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</si>
  <si>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</si>
  <si>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</si>
  <si>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</si>
  <si>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</si>
  <si>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</si>
  <si>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</si>
  <si>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</si>
  <si>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</si>
  <si>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</si>
  <si>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</si>
  <si>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</si>
  <si>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</si>
  <si>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</si>
  <si>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</si>
  <si>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</si>
  <si>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</si>
  <si>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</si>
  <si>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</si>
  <si>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</si>
  <si>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</si>
  <si>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</si>
  <si>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</si>
  <si>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</si>
  <si>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</si>
  <si>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</si>
  <si>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</si>
  <si>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</si>
  <si>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</si>
  <si>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</si>
  <si>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</si>
  <si>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</si>
  <si>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</si>
  <si>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</si>
  <si>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</si>
  <si>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</si>
  <si>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</si>
  <si>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</si>
  <si>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</si>
  <si>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</si>
  <si>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</si>
  <si>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</si>
  <si>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</si>
  <si>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</si>
  <si>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</si>
  <si>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</si>
  <si>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</si>
  <si>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</si>
  <si>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</si>
  <si>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</si>
  <si>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</si>
  <si>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</si>
  <si>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</si>
  <si>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</si>
  <si>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</si>
  <si>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</si>
  <si>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</si>
  <si>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</si>
  <si>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</si>
  <si>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</si>
  <si>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</si>
  <si>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</si>
  <si>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</si>
  <si>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</si>
  <si>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</si>
  <si>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</si>
  <si>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</si>
  <si>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</si>
  <si>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</si>
  <si>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</si>
  <si>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</si>
  <si>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</si>
  <si>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</si>
  <si>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</si>
  <si>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</si>
  <si>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</si>
  <si>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</si>
  <si>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</si>
  <si>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</si>
  <si>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</si>
  <si>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</si>
  <si>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</si>
  <si>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</si>
  <si>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</si>
  <si>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</si>
  <si>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</si>
  <si>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</si>
  <si>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</si>
  <si>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</si>
  <si>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</si>
  <si>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</si>
  <si>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</si>
  <si>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</si>
  <si>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</si>
  <si>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</si>
  <si>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</si>
  <si>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</si>
  <si>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</si>
  <si>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</si>
  <si>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</si>
  <si>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</si>
  <si>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</si>
  <si>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</si>
  <si>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</si>
  <si>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</si>
  <si>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</si>
  <si>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</si>
  <si>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</si>
  <si>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</si>
  <si>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</si>
  <si>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</si>
  <si>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</si>
  <si>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</si>
  <si>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</si>
  <si>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</si>
  <si>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</si>
  <si>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</si>
  <si>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</si>
  <si>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</si>
  <si>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</si>
  <si>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</si>
  <si>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</si>
  <si>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</si>
  <si>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</si>
  <si>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</si>
  <si>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</si>
  <si>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</si>
  <si>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</si>
  <si>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</si>
  <si>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</si>
  <si>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</si>
  <si>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</si>
  <si>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</si>
  <si>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</si>
  <si>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</si>
  <si>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</si>
  <si>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</si>
  <si>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</si>
  <si>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</si>
  <si>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</si>
  <si>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</si>
  <si>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</si>
  <si>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</si>
  <si>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</si>
  <si>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</si>
  <si>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</si>
  <si>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</si>
  <si>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</si>
  <si>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</si>
  <si>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</si>
  <si>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</si>
  <si>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</si>
  <si>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</si>
  <si>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</si>
  <si>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</si>
  <si>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</si>
  <si>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</si>
  <si>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</si>
  <si>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</si>
  <si>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</si>
  <si>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</si>
  <si>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</si>
  <si>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</si>
  <si>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</si>
  <si>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</si>
  <si>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</si>
  <si>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</si>
  <si>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</si>
  <si>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</si>
  <si>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</si>
  <si>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</si>
  <si>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</si>
  <si>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</si>
  <si>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</si>
  <si>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</si>
  <si>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</si>
  <si>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</si>
  <si>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</si>
  <si>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</si>
  <si>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</si>
  <si>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</si>
  <si>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</si>
  <si>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</si>
  <si>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</si>
  <si>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</si>
  <si>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</si>
  <si>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</si>
  <si>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</si>
  <si>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</si>
  <si>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</si>
  <si>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</si>
  <si>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</si>
  <si>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</si>
  <si>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</si>
  <si>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</si>
  <si>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</si>
  <si>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</si>
  <si>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</si>
  <si>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</si>
  <si>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</si>
  <si>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</si>
  <si>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</si>
  <si>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</si>
  <si>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</si>
  <si>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</si>
  <si>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</si>
  <si>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</si>
  <si>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</si>
  <si>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</si>
  <si>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</si>
  <si>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</si>
  <si>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</si>
  <si>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</si>
  <si>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</si>
  <si>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</si>
  <si>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</si>
  <si>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</si>
  <si>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</si>
  <si>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</si>
  <si>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</si>
  <si>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</si>
  <si>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</si>
  <si>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</si>
  <si>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</si>
  <si>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</si>
  <si>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</si>
  <si>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</si>
  <si>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</si>
  <si>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</si>
  <si>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</si>
  <si>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</si>
  <si>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</si>
  <si>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</si>
  <si>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</si>
  <si>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</si>
  <si>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</si>
  <si>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</si>
  <si>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</si>
  <si>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</si>
  <si>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</si>
  <si>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</si>
  <si>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</si>
  <si>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</si>
  <si>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</si>
  <si>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</si>
  <si>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</si>
  <si>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</si>
  <si>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</si>
  <si>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</si>
  <si>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</si>
  <si>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</si>
  <si>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</si>
  <si>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</si>
  <si>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</si>
  <si>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</si>
  <si>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</si>
  <si>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</si>
  <si>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</si>
  <si>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</si>
  <si>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</si>
  <si>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</si>
  <si>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</si>
  <si>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</si>
  <si>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</si>
  <si>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</si>
  <si>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</si>
  <si>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</si>
  <si>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</si>
  <si>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</si>
  <si>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</si>
  <si>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</si>
  <si>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</si>
  <si>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</si>
  <si>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</si>
  <si>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</si>
  <si>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</si>
  <si>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</si>
  <si>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</si>
  <si>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</si>
  <si>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</si>
  <si>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</si>
  <si>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</si>
  <si>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</si>
  <si>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</si>
  <si>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</si>
  <si>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</si>
  <si>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</si>
  <si>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</si>
  <si>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</si>
  <si>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</si>
  <si>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</si>
  <si>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</si>
  <si>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</si>
  <si>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</si>
  <si>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</si>
  <si>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</si>
  <si>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</si>
  <si>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</si>
  <si>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</si>
  <si>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</si>
  <si>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</si>
  <si>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</si>
  <si>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</si>
  <si>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</si>
  <si>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</si>
  <si>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</si>
  <si>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</si>
  <si>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</si>
  <si>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</si>
  <si>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</si>
  <si>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</si>
  <si>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</si>
  <si>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</si>
  <si>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</si>
  <si>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</si>
  <si>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</si>
  <si>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</si>
  <si>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</si>
  <si>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</si>
  <si>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</si>
  <si>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</si>
  <si>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</si>
  <si>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</si>
  <si>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</si>
  <si>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</si>
  <si>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</si>
  <si>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</si>
  <si>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</si>
  <si>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</si>
  <si>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</si>
  <si>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</si>
  <si>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</si>
  <si>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</si>
  <si>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</si>
  <si>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</si>
  <si>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</si>
  <si>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</si>
  <si>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</si>
  <si>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</si>
  <si>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</si>
  <si>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</si>
  <si>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</si>
  <si>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</si>
  <si>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</si>
  <si>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</si>
  <si>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</si>
  <si>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</si>
  <si>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</si>
  <si>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</si>
  <si>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</si>
  <si>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</si>
  <si>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</si>
  <si>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</si>
  <si>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</si>
  <si>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</si>
  <si>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</si>
  <si>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</si>
  <si>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</si>
  <si>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</si>
  <si>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</si>
  <si>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</si>
  <si>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</si>
  <si>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</si>
  <si>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</si>
  <si>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</si>
  <si>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</si>
  <si>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</si>
  <si>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</si>
  <si>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</si>
  <si>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</si>
  <si>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</si>
  <si>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</si>
  <si>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</si>
  <si>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</si>
  <si>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</si>
  <si>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</si>
  <si>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</si>
  <si>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</si>
  <si>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</si>
  <si>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</si>
  <si>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</si>
  <si>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</si>
  <si>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</si>
  <si>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</si>
  <si>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</si>
  <si>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</si>
  <si>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</si>
  <si>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</si>
  <si>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</si>
  <si>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</si>
  <si>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</si>
  <si>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</si>
  <si>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</si>
  <si>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</si>
  <si>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</si>
  <si>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</si>
  <si>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</si>
  <si>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</si>
  <si>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</si>
  <si>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</si>
  <si>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</si>
  <si>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</si>
  <si>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</si>
  <si>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</si>
  <si>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</si>
  <si>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</si>
  <si>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</si>
  <si>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</si>
  <si>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</si>
  <si>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</si>
  <si>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</si>
  <si>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</si>
  <si>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</si>
  <si>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</si>
  <si>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</si>
  <si>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</si>
  <si>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</si>
  <si>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</si>
  <si>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</si>
  <si>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</si>
  <si>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</si>
  <si>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</si>
  <si>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</si>
  <si>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</si>
  <si>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</si>
  <si>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</si>
  <si>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</si>
  <si>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</si>
  <si>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</si>
  <si>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</si>
  <si>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</si>
  <si>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</si>
  <si>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</si>
  <si>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</si>
  <si>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</si>
  <si>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</si>
  <si>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</si>
  <si>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</si>
  <si>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</si>
  <si>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</si>
  <si>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</si>
  <si>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</si>
  <si>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</si>
  <si>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</si>
  <si>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</si>
  <si>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</si>
  <si>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</si>
  <si>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</si>
  <si>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</si>
  <si>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</si>
  <si>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</si>
  <si>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</si>
  <si>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</si>
  <si>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</si>
  <si>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</si>
  <si>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</si>
  <si>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</si>
  <si>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</si>
  <si>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</si>
  <si>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</si>
  <si>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</si>
  <si>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</si>
  <si>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</si>
  <si>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</si>
  <si>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</si>
  <si>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</si>
  <si>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</si>
  <si>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</si>
  <si>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</si>
  <si>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</si>
  <si>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</si>
  <si>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</si>
  <si>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</si>
  <si>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</si>
  <si>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</si>
  <si>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</si>
  <si>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</si>
  <si>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</si>
  <si>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</si>
  <si>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</si>
  <si>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</si>
  <si>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</si>
  <si>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</si>
  <si>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</si>
  <si>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</si>
  <si>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</si>
  <si>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</si>
  <si>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</si>
  <si>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</si>
  <si>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</si>
  <si>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</si>
  <si>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</si>
  <si>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</si>
  <si>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</si>
  <si>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</si>
  <si>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</si>
  <si>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</si>
  <si>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</si>
  <si>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</si>
  <si>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</si>
  <si>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</si>
  <si>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</si>
  <si>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</si>
  <si>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</si>
  <si>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</si>
  <si>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</si>
  <si>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</si>
  <si>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</si>
  <si>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</si>
  <si>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</si>
  <si>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</si>
  <si>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</si>
  <si>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</si>
  <si>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</si>
  <si>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</si>
  <si>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</si>
  <si>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</si>
  <si>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</si>
  <si>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</si>
  <si>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</si>
  <si>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</si>
  <si>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</si>
  <si>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</si>
  <si>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</si>
  <si>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</si>
  <si>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</si>
  <si>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</si>
  <si>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</si>
  <si>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</si>
  <si>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</si>
  <si>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</si>
  <si>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</si>
  <si>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</si>
  <si>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</si>
  <si>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</si>
  <si>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</si>
  <si>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</si>
  <si>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</si>
  <si>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</si>
  <si>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</si>
  <si>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</si>
  <si>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</si>
  <si>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</si>
  <si>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</si>
  <si>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</si>
  <si>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</si>
  <si>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</si>
  <si>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</si>
  <si>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</si>
  <si>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</si>
  <si>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</si>
  <si>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</si>
  <si>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</si>
  <si>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</si>
  <si>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</si>
  <si>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</si>
  <si>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</si>
  <si>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</si>
  <si>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</si>
  <si>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</si>
  <si>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</si>
  <si>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</si>
  <si>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</si>
  <si>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</si>
  <si>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</si>
  <si>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</si>
  <si>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</si>
  <si>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</si>
  <si>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</si>
  <si>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</si>
  <si>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</si>
  <si>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</si>
  <si>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</si>
  <si>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</si>
  <si>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</si>
  <si>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</si>
  <si>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</si>
  <si>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</si>
  <si>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</si>
  <si>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</si>
  <si>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</si>
  <si>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</si>
  <si>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</si>
  <si>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</si>
  <si>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</si>
  <si>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</si>
  <si>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</si>
  <si>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</si>
  <si>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</si>
  <si>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</si>
  <si>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</si>
  <si>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</si>
  <si>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</si>
  <si>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</si>
  <si>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</si>
  <si>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</si>
  <si>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</si>
  <si>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</si>
  <si>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</si>
  <si>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</si>
  <si>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</si>
  <si>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</si>
  <si>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</si>
  <si>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</si>
  <si>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</si>
  <si>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</si>
  <si>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</si>
  <si>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</si>
  <si>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</si>
  <si>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</si>
  <si>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</si>
  <si>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</si>
  <si>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</si>
  <si>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</si>
  <si>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</si>
  <si>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</si>
  <si>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</si>
  <si>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</si>
  <si>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</si>
  <si>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</si>
  <si>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</si>
  <si>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</si>
  <si>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</si>
  <si>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</si>
  <si>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</si>
  <si>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</si>
  <si>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</si>
  <si>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</si>
  <si>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</si>
  <si>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</si>
  <si>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</si>
  <si>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</si>
  <si>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</si>
  <si>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</si>
  <si>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</si>
  <si>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</si>
  <si>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</si>
  <si>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</si>
  <si>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</si>
  <si>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</si>
  <si>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</si>
  <si>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</si>
  <si>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</si>
  <si>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</si>
  <si>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</si>
  <si>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</si>
  <si>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</si>
  <si>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</si>
  <si>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</si>
  <si>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</si>
  <si>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</si>
  <si>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</si>
  <si>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</si>
  <si>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</si>
  <si>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</si>
  <si>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</si>
  <si>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</si>
  <si>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</si>
  <si>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</si>
  <si>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</si>
  <si>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</si>
  <si>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</si>
  <si>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</si>
  <si>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</si>
  <si>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</si>
  <si>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</si>
  <si>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</si>
  <si>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</si>
  <si>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</si>
  <si>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</si>
  <si>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</si>
  <si>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</si>
  <si>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</si>
  <si>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</si>
  <si>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</si>
  <si>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</si>
  <si>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</si>
  <si>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</si>
  <si>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</si>
  <si>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</si>
  <si>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</si>
  <si>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</si>
  <si>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</si>
  <si>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</si>
  <si>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</si>
  <si>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</si>
  <si>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</si>
  <si>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</si>
  <si>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</si>
  <si>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</si>
  <si>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</si>
  <si>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</si>
  <si>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</si>
  <si>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</si>
  <si>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</si>
  <si>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</si>
  <si>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</si>
  <si>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</si>
  <si>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</si>
  <si>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</si>
  <si>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</si>
  <si>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</si>
  <si>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</si>
  <si>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</si>
  <si>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</si>
  <si>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</si>
  <si>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</si>
  <si>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</si>
  <si>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</si>
  <si>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</si>
  <si>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</si>
  <si>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</si>
  <si>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</si>
  <si>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</si>
  <si>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</si>
  <si>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</si>
  <si>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</si>
  <si>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</si>
  <si>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</si>
  <si>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</si>
  <si>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</si>
  <si>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</si>
  <si>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</si>
  <si>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</si>
  <si>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</si>
  <si>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</si>
  <si>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</si>
  <si>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</si>
  <si>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</si>
  <si>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</si>
  <si>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</si>
  <si>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</si>
  <si>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</si>
  <si>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</si>
  <si>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</si>
  <si>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</si>
  <si>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</si>
  <si>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</si>
  <si>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</si>
  <si>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</si>
  <si>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</si>
  <si>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</si>
  <si>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</si>
  <si>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</si>
  <si>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</si>
  <si>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</si>
  <si>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</si>
  <si>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</si>
  <si>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</si>
  <si>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</si>
  <si>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</si>
  <si>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</si>
  <si>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</si>
  <si>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</si>
  <si>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</si>
  <si>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</si>
  <si>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</si>
  <si>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</si>
  <si>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</si>
  <si>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</si>
  <si>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</si>
  <si>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</si>
  <si>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</si>
  <si>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</si>
  <si>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</si>
  <si>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</si>
  <si>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</si>
  <si>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</si>
  <si>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</si>
  <si>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</si>
  <si>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</si>
  <si>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</si>
  <si>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</si>
  <si>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</si>
  <si>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</si>
  <si>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</si>
  <si>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</si>
  <si>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</si>
  <si>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</si>
  <si>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</si>
  <si>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</si>
  <si>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</si>
  <si>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</si>
  <si>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</si>
  <si>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</si>
  <si>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</si>
  <si>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</si>
  <si>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</si>
  <si>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</si>
  <si>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</si>
  <si>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</si>
  <si>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</si>
  <si>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</si>
  <si>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</si>
  <si>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</si>
  <si>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</si>
  <si>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</si>
  <si>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</si>
  <si>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</si>
  <si>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</si>
  <si>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</si>
  <si>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</si>
  <si>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</si>
  <si>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</si>
  <si>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</si>
  <si>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</si>
  <si>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</si>
  <si>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</si>
  <si>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</si>
  <si>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</si>
  <si>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</si>
  <si>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</si>
  <si>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</si>
  <si>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</si>
  <si>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</si>
  <si>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</si>
  <si>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</si>
  <si>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</si>
  <si>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</si>
  <si>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</si>
  <si>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</si>
  <si>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</si>
  <si>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</si>
  <si>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</si>
  <si>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</si>
  <si>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</si>
  <si>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</si>
  <si>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</si>
  <si>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</si>
  <si>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</si>
  <si>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</si>
  <si>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</si>
  <si>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</si>
  <si>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</si>
  <si>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</si>
  <si>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</si>
  <si>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</si>
  <si>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</si>
  <si>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</si>
  <si>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</si>
  <si>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</si>
  <si>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</si>
  <si>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</si>
  <si>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</si>
  <si>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</si>
  <si>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</si>
  <si>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</si>
  <si>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</si>
  <si>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</si>
  <si>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</si>
  <si>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</si>
  <si>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</si>
  <si>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</si>
  <si>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</si>
  <si>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</si>
  <si>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</si>
  <si>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</si>
  <si>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</si>
  <si>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</si>
  <si>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</si>
  <si>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</si>
  <si>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</si>
  <si>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</si>
  <si>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</si>
  <si>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</si>
  <si>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</si>
  <si>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</si>
  <si>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</si>
  <si>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</si>
  <si>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</si>
  <si>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</si>
  <si>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</si>
  <si>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</si>
  <si>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</si>
  <si>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</si>
  <si>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</si>
  <si>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</si>
  <si>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</si>
  <si>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</si>
  <si>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</si>
  <si>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</si>
  <si>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</si>
  <si>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</si>
  <si>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</si>
  <si>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</si>
  <si>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</si>
  <si>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</si>
  <si>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</si>
  <si>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</si>
  <si>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</si>
  <si>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</si>
  <si>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</si>
  <si>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</si>
  <si>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</si>
  <si>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</si>
  <si>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</si>
  <si>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</si>
  <si>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</si>
  <si>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</si>
  <si>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</si>
  <si>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</si>
  <si>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</si>
  <si>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</si>
  <si>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</si>
  <si>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</si>
  <si>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</si>
  <si>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</si>
  <si>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</si>
  <si>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</si>
  <si>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</si>
  <si>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</si>
  <si>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</si>
  <si>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</si>
  <si>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</si>
  <si>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</si>
  <si>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</si>
  <si>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</si>
  <si>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</si>
  <si>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</si>
  <si>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</si>
  <si>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</si>
  <si>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</si>
  <si>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</si>
  <si>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</si>
  <si>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</si>
  <si>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</si>
  <si>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</si>
  <si>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</si>
  <si>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</si>
  <si>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</si>
  <si>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</si>
  <si>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</si>
  <si>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</si>
  <si>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</si>
  <si>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</si>
  <si>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</si>
  <si>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</si>
  <si>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</si>
  <si>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</si>
  <si>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</si>
  <si>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</si>
  <si>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</si>
  <si>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</si>
  <si>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</si>
  <si>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</si>
  <si>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</si>
  <si>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</si>
  <si>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</si>
  <si>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</si>
  <si>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</si>
  <si>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</si>
  <si>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</si>
  <si>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</si>
  <si>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</si>
  <si>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</si>
  <si>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</si>
  <si>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</si>
  <si>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</si>
  <si>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</si>
  <si>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</si>
  <si>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</si>
  <si>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</si>
  <si>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</si>
  <si>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</si>
  <si>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</si>
  <si>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</si>
  <si>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</si>
  <si>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</si>
  <si>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</si>
  <si>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</si>
  <si>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</si>
  <si>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</si>
  <si>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</si>
  <si>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</si>
  <si>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</si>
  <si>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</si>
  <si>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</si>
  <si>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</si>
  <si>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</si>
  <si>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</si>
  <si>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</si>
  <si>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</si>
  <si>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</si>
  <si>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</si>
  <si>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</si>
  <si>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</si>
  <si>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</si>
  <si>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</si>
  <si>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</si>
  <si>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</si>
  <si>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</si>
  <si>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</si>
  <si>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</si>
  <si>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</si>
  <si>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</si>
  <si>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</si>
  <si>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</si>
  <si>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</si>
  <si>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</si>
  <si>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</si>
  <si>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</si>
  <si>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</si>
  <si>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</si>
  <si>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</si>
  <si>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</si>
  <si>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</si>
  <si>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</si>
  <si>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</si>
  <si>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</si>
  <si>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</si>
  <si>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</si>
  <si>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</si>
  <si>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</si>
  <si>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</si>
  <si>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</si>
  <si>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</si>
  <si>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</si>
  <si>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</si>
  <si>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</si>
  <si>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</si>
  <si>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</si>
  <si>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</si>
  <si>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</si>
  <si>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</si>
  <si>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</si>
  <si>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</si>
  <si>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</si>
  <si>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</si>
  <si>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</si>
  <si>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</si>
  <si>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</si>
  <si>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</si>
  <si>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</si>
  <si>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</si>
  <si>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</si>
  <si>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</si>
  <si>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</si>
  <si>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</si>
  <si>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</si>
  <si>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</si>
  <si>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</si>
  <si>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</si>
  <si>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</si>
  <si>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</si>
  <si>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</si>
  <si>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</si>
  <si>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</si>
  <si>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</si>
  <si>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</si>
  <si>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</si>
  <si>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</si>
  <si>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</si>
  <si>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</si>
  <si>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</si>
  <si>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</si>
  <si>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</si>
  <si>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</si>
  <si>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</si>
  <si>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</si>
  <si>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</si>
  <si>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</si>
  <si>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</si>
  <si>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</si>
  <si>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</si>
  <si>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</si>
  <si>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</si>
  <si>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</si>
  <si>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</si>
  <si>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</si>
  <si>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</si>
  <si>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</si>
  <si>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</si>
  <si>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</si>
  <si>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</si>
  <si>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</si>
  <si>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</si>
  <si>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</si>
  <si>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</si>
  <si>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</si>
  <si>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</si>
  <si>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</si>
  <si>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</si>
  <si>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</si>
  <si>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</si>
  <si>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</si>
  <si>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</si>
  <si>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</si>
  <si>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</si>
  <si>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</si>
  <si>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</si>
  <si>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</si>
  <si>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</si>
  <si>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</si>
  <si>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</si>
  <si>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</si>
  <si>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</si>
  <si>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</si>
  <si>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</si>
  <si>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</si>
  <si>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</si>
  <si>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</si>
  <si>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</si>
  <si>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</si>
  <si>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</si>
  <si>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</si>
  <si>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</si>
  <si>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</si>
  <si>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</si>
  <si>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</si>
  <si>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</si>
  <si>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</si>
  <si>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</si>
  <si>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</si>
  <si>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</si>
  <si>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</si>
  <si>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</si>
  <si>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</si>
  <si>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</si>
  <si>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</si>
  <si>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</si>
  <si>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</si>
  <si>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</si>
  <si>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</si>
  <si>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</si>
  <si>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</si>
  <si>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</si>
  <si>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</si>
  <si>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</si>
  <si>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</si>
  <si>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</si>
  <si>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</si>
  <si>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</si>
  <si>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</si>
  <si>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</si>
  <si>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</si>
  <si>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</si>
  <si>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</si>
  <si>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</si>
  <si>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</si>
  <si>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</si>
  <si>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</si>
  <si>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</si>
  <si>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</si>
  <si>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</si>
  <si>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</si>
  <si>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</si>
  <si>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</si>
  <si>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</si>
  <si>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</si>
  <si>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</si>
  <si>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</si>
  <si>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</si>
  <si>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</si>
  <si>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</si>
  <si>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</si>
  <si>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</si>
  <si>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</si>
  <si>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</si>
  <si>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</si>
  <si>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</si>
  <si>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</si>
  <si>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</si>
  <si>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</si>
  <si>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</si>
  <si>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</si>
  <si>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</si>
  <si>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</si>
  <si>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</si>
  <si>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</si>
  <si>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</si>
  <si>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</si>
  <si>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</si>
  <si>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</si>
  <si>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</si>
  <si>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</si>
  <si>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</si>
  <si>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</si>
  <si>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</si>
  <si>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</si>
  <si>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</si>
  <si>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</si>
  <si>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</si>
  <si>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</si>
  <si>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</si>
  <si>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</si>
  <si>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</si>
  <si>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</si>
  <si>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</si>
  <si>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</si>
  <si>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</si>
  <si>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</si>
  <si>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</si>
  <si>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</si>
  <si>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</si>
  <si>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</si>
  <si>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</si>
  <si>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</si>
  <si>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</si>
  <si>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</si>
  <si>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</si>
  <si>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</si>
  <si>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</si>
  <si>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</si>
  <si>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</si>
  <si>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</si>
  <si>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</si>
  <si>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</si>
  <si>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</si>
  <si>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</si>
  <si>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</si>
  <si>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</si>
  <si>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</si>
  <si>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</si>
  <si>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</si>
  <si>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</si>
  <si>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</si>
  <si>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</si>
  <si>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</si>
  <si>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</si>
  <si>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</si>
  <si>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</si>
  <si>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</si>
  <si>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</si>
  <si>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</si>
  <si>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</si>
  <si>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</si>
  <si>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</si>
  <si>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</si>
  <si>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</si>
  <si>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</si>
  <si>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</si>
  <si>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</si>
  <si>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</si>
  <si>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</si>
  <si>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</si>
  <si>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</si>
  <si>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</si>
  <si>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</si>
  <si>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</si>
  <si>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</si>
  <si>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</si>
  <si>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</si>
  <si>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</si>
  <si>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</si>
  <si>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</si>
  <si>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</si>
  <si>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</si>
  <si>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</si>
  <si>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</si>
  <si>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</si>
  <si>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</si>
  <si>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</si>
  <si>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</si>
  <si>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</si>
  <si>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</si>
  <si>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</si>
  <si>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</si>
  <si>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</si>
  <si>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</si>
  <si>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</si>
  <si>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</si>
  <si>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</si>
  <si>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</si>
  <si>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</si>
  <si>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</si>
  <si>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</si>
  <si>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</si>
  <si>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</si>
  <si>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</si>
  <si>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</si>
  <si>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</si>
  <si>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</si>
  <si>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</si>
  <si>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</si>
  <si>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</si>
  <si>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</si>
  <si>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</si>
  <si>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</si>
  <si>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</si>
  <si>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</si>
  <si>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</si>
  <si>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</si>
  <si>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</si>
  <si>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</si>
  <si>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</si>
  <si>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</si>
  <si>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</si>
  <si>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</si>
  <si>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</si>
  <si>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</si>
  <si>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</si>
  <si>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</si>
  <si>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</si>
  <si>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</si>
  <si>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</si>
  <si>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</si>
  <si>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</si>
  <si>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</si>
  <si>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</si>
  <si>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</si>
  <si>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</si>
  <si>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</si>
  <si>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</si>
  <si>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</si>
  <si>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</si>
  <si>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</si>
  <si>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</si>
  <si>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</si>
  <si>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</si>
  <si>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</si>
  <si>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</si>
  <si>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</si>
  <si>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</si>
  <si>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</si>
  <si>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</si>
  <si>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</si>
  <si>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</si>
  <si>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</si>
  <si>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</si>
  <si>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</si>
  <si>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</si>
  <si>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</si>
  <si>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</si>
  <si>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</si>
  <si>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</si>
  <si>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</si>
  <si>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</si>
  <si>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</si>
  <si>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</si>
  <si>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</si>
  <si>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</si>
  <si>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</si>
  <si>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</si>
  <si>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</si>
  <si>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</si>
  <si>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</si>
  <si>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</si>
  <si>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</si>
  <si>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</si>
  <si>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</si>
  <si>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</si>
  <si>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</si>
  <si>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</si>
  <si>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</si>
  <si>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</si>
  <si>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</si>
  <si>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</si>
  <si>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</si>
  <si>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</si>
  <si>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</si>
  <si>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</si>
  <si>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</si>
  <si>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</si>
  <si>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</si>
  <si>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</si>
  <si>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</si>
  <si>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</si>
  <si>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</si>
  <si>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</si>
  <si>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</si>
  <si>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</si>
  <si>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</si>
  <si>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</si>
  <si>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</si>
  <si>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</si>
  <si>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</si>
  <si>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</si>
  <si>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</si>
  <si>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</si>
  <si>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</si>
  <si>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</si>
  <si>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</si>
  <si>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</si>
  <si>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</si>
  <si>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</si>
  <si>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</si>
  <si>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</si>
  <si>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</si>
  <si>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</si>
  <si>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</si>
  <si>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</si>
  <si>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</si>
  <si>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</si>
  <si>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</si>
  <si>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</si>
  <si>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</si>
  <si>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</si>
  <si>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</si>
  <si>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</si>
  <si>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</si>
  <si>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</si>
  <si>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</si>
  <si>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</si>
  <si>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</si>
  <si>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</si>
  <si>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</si>
  <si>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</si>
  <si>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</si>
  <si>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</si>
  <si>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</si>
  <si>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</si>
  <si>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</si>
  <si>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</si>
  <si>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</si>
  <si>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</si>
  <si>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</si>
  <si>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</si>
  <si>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</si>
  <si>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</si>
  <si>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</si>
  <si>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</si>
  <si>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</si>
  <si>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</si>
  <si>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</si>
  <si>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</si>
  <si>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</si>
  <si>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</si>
  <si>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</si>
  <si>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</si>
  <si>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</si>
  <si>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</si>
  <si>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</si>
  <si>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</si>
  <si>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</si>
  <si>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</si>
  <si>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</si>
  <si>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</si>
  <si>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</si>
  <si>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</si>
  <si>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</si>
  <si>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</si>
  <si>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</si>
  <si>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</si>
  <si>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</si>
  <si>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</si>
  <si>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</si>
  <si>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</si>
  <si>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</si>
  <si>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</si>
  <si>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</si>
  <si>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</si>
  <si>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</si>
  <si>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</si>
  <si>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</si>
  <si>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</si>
  <si>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</si>
  <si>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</si>
  <si>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</si>
  <si>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</si>
  <si>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</si>
  <si>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</si>
  <si>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</si>
  <si>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</si>
  <si>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</si>
  <si>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</si>
  <si>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</si>
  <si>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</si>
  <si>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</si>
  <si>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</si>
  <si>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</si>
  <si>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</si>
  <si>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</si>
  <si>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</si>
  <si>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</si>
  <si>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</si>
  <si>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</si>
  <si>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</si>
  <si>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</si>
  <si>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</si>
  <si>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</si>
  <si>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</si>
  <si>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</si>
  <si>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</si>
  <si>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</si>
  <si>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</si>
  <si>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</si>
  <si>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</si>
  <si>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</si>
  <si>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</si>
  <si>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</si>
  <si>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</si>
  <si>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</si>
  <si>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</si>
  <si>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</si>
  <si>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</si>
  <si>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</si>
  <si>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</si>
  <si>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</si>
  <si>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</si>
  <si>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</si>
  <si>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</si>
  <si>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</si>
  <si>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</si>
  <si>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</si>
  <si>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</si>
  <si>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</si>
  <si>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</si>
  <si>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</si>
  <si>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</si>
  <si>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</si>
  <si>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</si>
  <si>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</si>
  <si>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</si>
  <si>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</si>
  <si>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</si>
  <si>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</si>
  <si>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</si>
  <si>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</si>
  <si>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</si>
  <si>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</si>
  <si>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</si>
  <si>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</si>
  <si>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</si>
  <si>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</si>
  <si>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</si>
  <si>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</si>
  <si>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</si>
  <si>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</si>
  <si>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</si>
  <si>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</si>
  <si>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</si>
  <si>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</si>
  <si>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</si>
  <si>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</si>
  <si>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</si>
  <si>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</si>
  <si>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</si>
  <si>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</si>
  <si>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</si>
  <si>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</si>
  <si>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</si>
  <si>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</si>
  <si>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</si>
  <si>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</si>
  <si>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</si>
  <si>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</si>
  <si>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</si>
  <si>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</si>
  <si>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</si>
  <si>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</si>
  <si>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</si>
  <si>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</si>
  <si>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</si>
  <si>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</si>
  <si>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</si>
  <si>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</si>
  <si>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</si>
  <si>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</si>
  <si>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</si>
  <si>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</si>
  <si>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</si>
  <si>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</si>
  <si>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</si>
  <si>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</si>
  <si>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</si>
  <si>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</si>
  <si>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</si>
  <si>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</si>
  <si>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</si>
  <si>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</si>
  <si>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</si>
  <si>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</si>
  <si>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</si>
  <si>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</si>
  <si>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</si>
  <si>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</si>
  <si>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</si>
  <si>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</si>
  <si>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</si>
  <si>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</si>
  <si>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</si>
  <si>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</si>
  <si>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</si>
  <si>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</si>
  <si>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</si>
  <si>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</si>
  <si>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</si>
  <si>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</si>
  <si>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</si>
  <si>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</si>
  <si>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</si>
  <si>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</si>
  <si>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</si>
  <si>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</si>
  <si>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</si>
  <si>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</si>
  <si>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</si>
  <si>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</si>
  <si>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</si>
  <si>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</si>
  <si>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</si>
  <si>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</si>
  <si>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</si>
  <si>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</si>
  <si>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</si>
  <si>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</si>
  <si>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</si>
  <si>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</si>
  <si>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</si>
  <si>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</si>
  <si>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</si>
  <si>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</si>
  <si>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</si>
  <si>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</si>
  <si>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</si>
  <si>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</si>
  <si>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</si>
  <si>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</si>
  <si>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</si>
  <si>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</si>
  <si>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</si>
  <si>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</si>
  <si>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</si>
  <si>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</si>
  <si>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</si>
  <si>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</si>
  <si>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</si>
  <si>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</si>
  <si>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</si>
  <si>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</si>
  <si>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</si>
  <si>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</si>
  <si>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</si>
  <si>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</si>
  <si>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</si>
  <si>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</si>
  <si>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</si>
  <si>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</si>
  <si>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</si>
  <si>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</si>
  <si>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</si>
  <si>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</si>
  <si>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</si>
  <si>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</si>
  <si>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</si>
  <si>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</si>
  <si>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</si>
  <si>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</si>
  <si>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</si>
  <si>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</si>
  <si>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</si>
  <si>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</si>
  <si>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</si>
  <si>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</si>
  <si>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</si>
  <si>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</si>
  <si>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</si>
  <si>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</si>
  <si>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</si>
  <si>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</si>
  <si>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</si>
  <si>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</si>
  <si>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</si>
  <si>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</si>
  <si>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</si>
  <si>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</si>
  <si>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</si>
  <si>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</si>
  <si>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</si>
  <si>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</si>
  <si>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</si>
  <si>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</si>
  <si>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</si>
  <si>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</si>
  <si>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</si>
  <si>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</si>
  <si>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</si>
  <si>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</si>
  <si>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</si>
  <si>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</si>
  <si>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</si>
  <si>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</si>
  <si>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</si>
  <si>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</si>
  <si>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</si>
  <si>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</si>
  <si>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</si>
  <si>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</si>
  <si>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</si>
  <si>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</si>
  <si>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</si>
  <si>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</si>
  <si>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</si>
  <si>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</si>
  <si>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</si>
  <si>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</si>
  <si>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</si>
  <si>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</si>
  <si>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</si>
  <si>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</si>
  <si>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</si>
  <si>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</si>
  <si>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</si>
  <si>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</si>
  <si>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</si>
  <si>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</si>
  <si>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</si>
  <si>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</si>
  <si>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</si>
  <si>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</si>
  <si>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</si>
  <si>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</si>
  <si>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</si>
  <si>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</si>
  <si>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</si>
  <si>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</si>
  <si>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</si>
  <si>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</si>
  <si>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</si>
  <si>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</si>
  <si>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</si>
  <si>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</si>
  <si>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</si>
  <si>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</si>
  <si>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</si>
  <si>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</si>
  <si>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</si>
  <si>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</si>
  <si>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</si>
  <si>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</si>
  <si>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</si>
  <si>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</si>
  <si>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</si>
  <si>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</si>
  <si>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</si>
  <si>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</si>
  <si>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</si>
  <si>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</si>
  <si>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</si>
  <si>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</si>
  <si>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</si>
  <si>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</si>
  <si>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</si>
  <si>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</si>
  <si>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</si>
  <si>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</si>
  <si>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</si>
  <si>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</si>
  <si>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</si>
  <si>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</si>
  <si>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</si>
  <si>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</si>
  <si>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</si>
  <si>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</si>
  <si>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</si>
  <si>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</si>
  <si>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</si>
  <si>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</si>
  <si>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</si>
  <si>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</si>
  <si>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</si>
  <si>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</si>
  <si>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</si>
  <si>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</si>
  <si>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</si>
  <si>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</si>
  <si>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</si>
  <si>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</si>
  <si>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</si>
  <si>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</si>
  <si>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</si>
  <si>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</si>
  <si>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</si>
  <si>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</si>
  <si>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</si>
  <si>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</si>
  <si>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</si>
  <si>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</si>
  <si>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</si>
  <si>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</si>
  <si>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</si>
  <si>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</si>
  <si>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</si>
  <si>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</si>
  <si>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</si>
  <si>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</si>
  <si>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</si>
  <si>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</si>
  <si>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</si>
  <si>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</si>
  <si>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</si>
  <si>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</si>
  <si>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</si>
  <si>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</si>
  <si>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</si>
  <si>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</si>
  <si>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</si>
  <si>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</si>
  <si>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</si>
  <si>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</si>
  <si>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</si>
  <si>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</si>
  <si>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</si>
  <si>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</si>
  <si>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</si>
  <si>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</si>
  <si>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</si>
  <si>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</si>
  <si>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</si>
  <si>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</si>
  <si>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</si>
  <si>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</si>
  <si>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</si>
  <si>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</si>
  <si>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</si>
  <si>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</si>
  <si>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</si>
  <si>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</si>
  <si>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</si>
  <si>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</si>
  <si>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</si>
  <si>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</si>
  <si>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</si>
  <si>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</si>
  <si>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</si>
  <si>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</si>
  <si>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</si>
  <si>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</si>
  <si>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</si>
  <si>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</si>
  <si>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</si>
  <si>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</si>
  <si>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</si>
  <si>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</si>
  <si>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</si>
  <si>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</si>
  <si>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</si>
  <si>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</si>
  <si>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</si>
  <si>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</si>
  <si>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</si>
  <si>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</si>
  <si>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</si>
  <si>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</si>
  <si>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</si>
  <si>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</si>
  <si>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</si>
  <si>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</si>
  <si>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</si>
  <si>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</si>
  <si>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</si>
  <si>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</si>
  <si>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</si>
  <si>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</si>
  <si>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</si>
  <si>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</si>
  <si>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</si>
  <si>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</si>
  <si>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</si>
  <si>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</si>
  <si>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</si>
  <si>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</si>
  <si>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</si>
  <si>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</si>
  <si>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</si>
  <si>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</si>
  <si>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</si>
  <si>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</si>
  <si>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</si>
  <si>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</si>
  <si>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</si>
  <si>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</si>
  <si>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</si>
  <si>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</si>
  <si>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</si>
  <si>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</si>
  <si>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</si>
  <si>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</si>
  <si>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</si>
  <si>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</si>
  <si>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</si>
  <si>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</si>
  <si>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</si>
  <si>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</si>
  <si>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</si>
  <si>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</si>
  <si>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</si>
  <si>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</si>
  <si>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</si>
  <si>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</si>
  <si>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</si>
  <si>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</si>
  <si>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</si>
  <si>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</si>
  <si>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</si>
  <si>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</si>
  <si>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</si>
  <si>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</si>
  <si>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</si>
  <si>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</si>
  <si>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</si>
  <si>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</si>
  <si>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</si>
  <si>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</si>
  <si>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</si>
  <si>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</si>
  <si>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</si>
  <si>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</si>
  <si>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</si>
  <si>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</si>
  <si>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</si>
  <si>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</si>
  <si>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</si>
  <si>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</si>
  <si>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</si>
  <si>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</si>
  <si>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</si>
  <si>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</si>
  <si>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</si>
  <si>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</si>
  <si>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</si>
  <si>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</si>
  <si>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</si>
  <si>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</si>
  <si>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</si>
  <si>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</si>
  <si>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</si>
  <si>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</si>
  <si>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</si>
  <si>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</si>
  <si>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</si>
  <si>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</si>
  <si>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</si>
  <si>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</si>
  <si>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</si>
  <si>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</si>
  <si>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</si>
  <si>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</si>
  <si>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</si>
  <si>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</si>
  <si>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</si>
  <si>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</si>
  <si>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</si>
  <si>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</si>
  <si>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</si>
  <si>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</si>
  <si>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</si>
  <si>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</si>
  <si>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</si>
  <si>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</si>
  <si>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</si>
  <si>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</si>
  <si>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</si>
  <si>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</si>
  <si>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</si>
  <si>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</si>
  <si>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</si>
  <si>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</si>
  <si>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</si>
  <si>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</si>
  <si>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</si>
  <si>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</si>
  <si>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</si>
  <si>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</si>
  <si>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</si>
  <si>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</si>
  <si>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</si>
  <si>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</si>
  <si>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</si>
  <si>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</si>
  <si>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</si>
  <si>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</si>
  <si>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</si>
  <si>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</si>
  <si>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</si>
  <si>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</si>
  <si>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</si>
  <si>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</si>
  <si>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</si>
  <si>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</si>
  <si>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</si>
  <si>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</si>
  <si>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</si>
  <si>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</si>
  <si>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</si>
  <si>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</si>
  <si>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</si>
  <si>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</si>
  <si>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</si>
  <si>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</si>
  <si>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</si>
  <si>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</si>
  <si>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</si>
  <si>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</si>
  <si>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</si>
  <si>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</si>
  <si>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</si>
  <si>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</si>
  <si>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</si>
  <si>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</si>
  <si>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</si>
  <si>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</si>
  <si>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</si>
  <si>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</si>
  <si>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</si>
  <si>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</si>
  <si>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</si>
  <si>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</si>
  <si>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</si>
  <si>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</si>
  <si>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</si>
  <si>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</si>
  <si>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</si>
  <si>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</si>
  <si>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</si>
  <si>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</si>
  <si>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</si>
  <si>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</si>
  <si>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</si>
  <si>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</si>
  <si>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</si>
  <si>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</si>
  <si>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</si>
  <si>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</si>
  <si>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</si>
  <si>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</si>
  <si>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</si>
  <si>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</si>
  <si>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</si>
  <si>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</si>
  <si>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</si>
  <si>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</si>
  <si>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</si>
  <si>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</si>
  <si>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</si>
  <si>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</si>
  <si>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</si>
  <si>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</si>
  <si>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</si>
  <si>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</si>
  <si>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</si>
  <si>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</si>
  <si>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</si>
  <si>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</si>
  <si>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</si>
  <si>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</si>
  <si>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</si>
  <si>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</si>
  <si>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</si>
  <si>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</si>
  <si>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</si>
  <si>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</si>
  <si>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</si>
  <si>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</si>
  <si>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</si>
  <si>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</si>
  <si>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</si>
  <si>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</si>
  <si>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</si>
  <si>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</si>
  <si>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</si>
  <si>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</si>
  <si>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</si>
  <si>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</si>
  <si>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</si>
  <si>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</si>
  <si>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</si>
  <si>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</si>
  <si>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</si>
  <si>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</si>
  <si>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</si>
  <si>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</si>
  <si>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</si>
  <si>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</si>
  <si>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</si>
  <si>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</si>
  <si>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</si>
  <si>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</si>
  <si>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</si>
  <si>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</si>
  <si>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</si>
  <si>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</si>
  <si>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</si>
  <si>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</si>
  <si>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</si>
  <si>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</si>
  <si>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</si>
  <si>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</si>
  <si>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</si>
  <si>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</si>
  <si>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</si>
  <si>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</si>
  <si>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</si>
  <si>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</si>
  <si>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</si>
  <si>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</si>
  <si>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</si>
  <si>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</si>
  <si>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</si>
  <si>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</si>
  <si>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</si>
  <si>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</si>
  <si>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</si>
  <si>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</si>
  <si>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</si>
  <si>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</si>
  <si>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</si>
  <si>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</si>
  <si>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</si>
  <si>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</si>
  <si>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</si>
  <si>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</si>
  <si>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</si>
  <si>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</si>
  <si>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</si>
  <si>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</si>
  <si>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</si>
  <si>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</si>
  <si>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</si>
  <si>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</si>
  <si>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</si>
  <si>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</si>
  <si>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</si>
  <si>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</si>
  <si>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</si>
  <si>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</si>
  <si>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</si>
  <si>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</si>
  <si>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</si>
  <si>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</si>
  <si>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</si>
  <si>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</si>
  <si>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</si>
  <si>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</si>
  <si>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</si>
  <si>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</si>
  <si>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</si>
  <si>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</si>
  <si>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</si>
  <si>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</si>
  <si>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</si>
  <si>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</si>
  <si>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</si>
  <si>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</si>
  <si>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</si>
  <si>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</si>
  <si>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</si>
  <si>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</si>
  <si>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</si>
  <si>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</si>
  <si>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</si>
  <si>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</si>
  <si>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</si>
  <si>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</si>
  <si>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</si>
  <si>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</si>
  <si>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</si>
  <si>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</si>
  <si>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</si>
  <si>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</si>
  <si>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</si>
  <si>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</si>
  <si>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</si>
  <si>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</si>
  <si>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</si>
  <si>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</si>
  <si>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</si>
  <si>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</si>
  <si>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</si>
  <si>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</si>
  <si>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</si>
  <si>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</si>
  <si>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</si>
  <si>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</si>
  <si>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</si>
  <si>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</si>
  <si>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</si>
  <si>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</si>
  <si>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</si>
  <si>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</si>
  <si>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</si>
  <si>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</si>
  <si>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</si>
  <si>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</si>
  <si>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</si>
  <si>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</si>
  <si>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</si>
  <si>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</si>
  <si>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</si>
  <si>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</si>
  <si>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</si>
  <si>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</si>
  <si>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</si>
  <si>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</si>
  <si>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</si>
  <si>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</si>
  <si>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</si>
  <si>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</si>
  <si>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</si>
  <si>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</si>
  <si>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</si>
  <si>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</si>
  <si>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</si>
  <si>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</si>
  <si>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</si>
  <si>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</si>
  <si>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</si>
  <si>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</si>
  <si>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</si>
  <si>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</si>
  <si>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</si>
  <si>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</si>
  <si>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</si>
  <si>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</si>
  <si>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</si>
  <si>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</si>
  <si>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</si>
  <si>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</si>
  <si>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</si>
  <si>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</si>
  <si>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</si>
  <si>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</si>
  <si>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</si>
  <si>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</si>
  <si>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</si>
  <si>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</si>
  <si>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</si>
  <si>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</si>
  <si>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</si>
  <si>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</si>
  <si>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</si>
  <si>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</si>
  <si>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</si>
  <si>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</si>
  <si>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</si>
  <si>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</si>
  <si>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</si>
  <si>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</si>
  <si>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</si>
  <si>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</si>
  <si>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</si>
  <si>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</si>
  <si>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</si>
  <si>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</si>
  <si>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</si>
  <si>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</si>
  <si>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</si>
  <si>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</si>
  <si>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</si>
  <si>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</si>
  <si>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</si>
  <si>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</si>
  <si>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</si>
  <si>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</si>
  <si>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</si>
  <si>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</si>
  <si>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</si>
  <si>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</si>
  <si>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</si>
  <si>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</si>
  <si>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</si>
  <si>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</si>
  <si>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</si>
  <si>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</si>
  <si>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</si>
  <si>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</si>
  <si>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</si>
  <si>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</si>
  <si>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</si>
  <si>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</si>
  <si>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</si>
  <si>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</si>
  <si>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</si>
  <si>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</si>
  <si>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</si>
  <si>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</si>
  <si>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</si>
  <si>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</si>
  <si>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</si>
  <si>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</si>
  <si>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</si>
  <si>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</si>
  <si>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</si>
  <si>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</si>
  <si>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</si>
  <si>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</si>
  <si>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</si>
  <si>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</si>
  <si>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</si>
  <si>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</si>
  <si>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</si>
  <si>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</si>
  <si>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</si>
  <si>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</si>
  <si>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</si>
  <si>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</si>
  <si>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</si>
  <si>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</si>
  <si>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</si>
  <si>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</si>
  <si>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</si>
  <si>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</si>
  <si>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</si>
  <si>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</si>
  <si>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</si>
  <si>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</si>
  <si>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</si>
  <si>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</si>
  <si>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</si>
  <si>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</si>
  <si>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</si>
  <si>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</si>
  <si>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</si>
  <si>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</si>
  <si>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</si>
  <si>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</si>
  <si>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</si>
  <si>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</si>
  <si>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</si>
  <si>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</si>
  <si>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</si>
  <si>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</si>
  <si>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</si>
  <si>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</si>
  <si>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</si>
  <si>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</si>
  <si>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</si>
  <si>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</si>
  <si>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</si>
  <si>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</si>
  <si>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</si>
  <si>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</si>
  <si>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</si>
  <si>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</si>
  <si>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</si>
  <si>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</si>
  <si>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</si>
  <si>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</si>
  <si>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</si>
  <si>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</si>
  <si>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</si>
  <si>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</si>
  <si>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</si>
  <si>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</si>
  <si>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</si>
  <si>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</si>
  <si>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</si>
  <si>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</si>
  <si>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</si>
  <si>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</si>
  <si>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</si>
  <si>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</si>
  <si>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</si>
  <si>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</si>
  <si>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</si>
  <si>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</si>
  <si>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</si>
  <si>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</si>
  <si>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</si>
  <si>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</si>
  <si>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</si>
  <si>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</si>
  <si>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</si>
  <si>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</si>
  <si>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</si>
  <si>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</si>
  <si>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</si>
  <si>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</si>
  <si>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</si>
  <si>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</si>
  <si>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</si>
  <si>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</si>
  <si>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</si>
  <si>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</si>
  <si>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</si>
  <si>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</si>
  <si>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</si>
  <si>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</si>
  <si>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</si>
  <si>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</si>
  <si>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</si>
  <si>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</si>
  <si>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</si>
  <si>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</si>
  <si>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</si>
  <si>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</si>
  <si>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</si>
  <si>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</si>
  <si>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</si>
  <si>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</si>
  <si>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</si>
  <si>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</si>
  <si>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</si>
  <si>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</si>
  <si>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</si>
  <si>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</si>
  <si>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</si>
  <si>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</si>
  <si>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</si>
  <si>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</si>
  <si>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</si>
  <si>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</si>
  <si>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</si>
  <si>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</si>
  <si>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</si>
  <si>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</si>
  <si>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</si>
  <si>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</si>
  <si>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</si>
  <si>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</si>
  <si>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</si>
  <si>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</si>
  <si>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</si>
  <si>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</si>
  <si>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</si>
  <si>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</si>
  <si>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</si>
  <si>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</si>
  <si>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</si>
  <si>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</si>
  <si>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</si>
  <si>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</si>
  <si>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</si>
  <si>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</si>
  <si>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</si>
  <si>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</si>
  <si>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</si>
  <si>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</si>
  <si>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</si>
  <si>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</si>
  <si>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</si>
  <si>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</si>
  <si>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</si>
  <si>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</si>
  <si>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</si>
  <si>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</si>
  <si>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</si>
  <si>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</si>
  <si>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</si>
  <si>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</si>
  <si>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</si>
  <si>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</si>
  <si>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</si>
  <si>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</si>
  <si>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</si>
  <si>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</si>
  <si>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</si>
  <si>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</si>
  <si>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</si>
  <si>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</si>
  <si>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</si>
  <si>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</si>
  <si>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</si>
  <si>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</si>
  <si>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</si>
  <si>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</si>
  <si>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</si>
  <si>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</si>
  <si>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</si>
  <si>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</si>
  <si>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</si>
  <si>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</si>
  <si>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</si>
  <si>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</si>
  <si>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</si>
  <si>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</si>
  <si>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</si>
  <si>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</si>
  <si>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</si>
  <si>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</si>
  <si>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</si>
  <si>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</si>
  <si>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</si>
  <si>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</si>
  <si>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</si>
  <si>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</si>
  <si>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</si>
  <si>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</si>
  <si>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</si>
  <si>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</si>
  <si>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</si>
  <si>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</si>
  <si>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</si>
  <si>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</si>
  <si>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</si>
  <si>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</si>
  <si>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</si>
  <si>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</si>
  <si>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</si>
  <si>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</si>
  <si>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</si>
  <si>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</si>
  <si>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</si>
  <si>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</si>
  <si>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</si>
  <si>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</si>
  <si>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</si>
  <si>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</si>
  <si>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</si>
  <si>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</si>
  <si>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</si>
  <si>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</si>
  <si>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</si>
  <si>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</si>
  <si>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</si>
  <si>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</si>
  <si>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</si>
  <si>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</si>
  <si>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</si>
  <si>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</si>
  <si>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</si>
  <si>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</si>
  <si>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</si>
  <si>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</si>
  <si>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</si>
  <si>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</si>
  <si>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</si>
  <si>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</si>
  <si>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</si>
  <si>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</si>
  <si>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</si>
  <si>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</si>
  <si>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</si>
  <si>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</si>
  <si>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</si>
  <si>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</si>
  <si>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</si>
  <si>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</si>
  <si>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</si>
  <si>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</si>
  <si>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</si>
  <si>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</si>
  <si>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</si>
  <si>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</si>
  <si>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</si>
  <si>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</si>
  <si>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</si>
  <si>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</si>
  <si>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</si>
  <si>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</si>
  <si>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</si>
  <si>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</si>
  <si>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</si>
  <si>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</si>
  <si>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</si>
  <si>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</si>
  <si>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</si>
  <si>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</si>
  <si>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</si>
  <si>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</si>
  <si>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</si>
  <si>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</si>
  <si>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</si>
  <si>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</si>
  <si>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</si>
  <si>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</si>
  <si>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</si>
  <si>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</si>
  <si>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</si>
  <si>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</si>
  <si>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</si>
  <si>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</si>
  <si>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</si>
  <si>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</si>
  <si>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</si>
  <si>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</si>
  <si>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</si>
  <si>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</si>
  <si>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</si>
  <si>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</si>
  <si>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</si>
  <si>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</si>
  <si>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</si>
  <si>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</si>
  <si>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</si>
  <si>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</si>
  <si>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</si>
  <si>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</si>
  <si>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</si>
  <si>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</si>
  <si>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</si>
  <si>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</si>
  <si>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</si>
  <si>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</si>
  <si>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</si>
  <si>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</si>
  <si>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</si>
  <si>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</si>
  <si>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</si>
  <si>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</si>
  <si>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</si>
  <si>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</si>
  <si>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</si>
  <si>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</si>
  <si>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</si>
  <si>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</si>
  <si>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</si>
  <si>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</si>
  <si>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</si>
  <si>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</si>
  <si>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</si>
  <si>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</si>
  <si>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</si>
  <si>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</si>
  <si>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</si>
  <si>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</si>
  <si>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</si>
  <si>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</si>
  <si>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</si>
  <si>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</si>
  <si>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</si>
  <si>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</si>
  <si>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</si>
  <si>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</si>
  <si>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</si>
  <si>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</si>
  <si>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</si>
  <si>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</si>
  <si>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</si>
  <si>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</si>
  <si>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</si>
  <si>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</si>
  <si>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</si>
  <si>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</si>
  <si>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</si>
  <si>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</si>
  <si>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</si>
  <si>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</si>
  <si>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</si>
  <si>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</si>
  <si>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</si>
  <si>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</si>
  <si>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</si>
  <si>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</si>
  <si>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</si>
  <si>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</si>
  <si>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</si>
  <si>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</si>
  <si>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</si>
  <si>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</si>
  <si>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</si>
  <si>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</si>
  <si>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</si>
  <si>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</si>
  <si>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</si>
  <si>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</si>
  <si>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</si>
  <si>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</si>
  <si>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</si>
  <si>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</si>
  <si>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</si>
  <si>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</si>
  <si>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</si>
  <si>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</si>
  <si>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</si>
  <si>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</si>
  <si>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</si>
  <si>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</si>
  <si>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</si>
  <si>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</si>
  <si>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</si>
  <si>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</si>
  <si>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</si>
  <si>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</si>
  <si>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</si>
  <si>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</si>
  <si>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</si>
  <si>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</si>
  <si>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</si>
  <si>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</si>
  <si>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</si>
  <si>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</si>
  <si>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</si>
  <si>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</si>
  <si>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</si>
  <si>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</si>
  <si>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</si>
  <si>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</si>
  <si>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</si>
  <si>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</si>
  <si>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</si>
  <si>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</si>
  <si>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</si>
  <si>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</si>
  <si>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</si>
  <si>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</si>
  <si>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</si>
  <si>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</si>
  <si>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</si>
  <si>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</si>
  <si>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</si>
  <si>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</si>
  <si>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</si>
  <si>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</si>
  <si>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</si>
  <si>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</si>
  <si>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</si>
  <si>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</si>
  <si>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</si>
  <si>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</si>
  <si>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</si>
  <si>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</si>
  <si>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</si>
  <si>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</si>
  <si>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</si>
  <si>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</si>
  <si>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</si>
  <si>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</si>
  <si>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</si>
  <si>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</si>
  <si>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</si>
  <si>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</si>
  <si>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</si>
  <si>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</si>
  <si>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</si>
  <si>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</si>
  <si>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</si>
  <si>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</si>
  <si>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</si>
  <si>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</si>
  <si>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</si>
  <si>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</si>
  <si>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</si>
  <si>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</si>
  <si>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</si>
  <si>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</si>
  <si>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</si>
  <si>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</si>
  <si>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</si>
  <si>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</si>
  <si>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</si>
  <si>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</si>
  <si>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</si>
  <si>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</si>
  <si>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</si>
  <si>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</si>
  <si>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</si>
  <si>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</si>
  <si>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</si>
  <si>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</si>
  <si>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</si>
  <si>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</si>
  <si>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</si>
  <si>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</si>
  <si>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</si>
  <si>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</si>
  <si>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</si>
  <si>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</si>
  <si>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</si>
  <si>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</si>
  <si>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</si>
  <si>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</si>
  <si>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</si>
  <si>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</si>
  <si>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</si>
  <si>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</si>
  <si>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</si>
  <si>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</si>
  <si>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</si>
  <si>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</si>
  <si>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</si>
  <si>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</si>
  <si>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</si>
  <si>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</si>
  <si>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</si>
  <si>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</si>
  <si>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</si>
  <si>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</si>
  <si>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</si>
  <si>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</si>
  <si>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</si>
  <si>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</si>
  <si>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</si>
  <si>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</si>
  <si>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</si>
  <si>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</si>
  <si>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</si>
  <si>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</si>
  <si>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</si>
  <si>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</si>
  <si>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</si>
  <si>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</si>
  <si>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</si>
  <si>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</si>
  <si>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</si>
  <si>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</si>
  <si>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</si>
  <si>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</si>
  <si>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</si>
  <si>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</si>
  <si>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</si>
  <si>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</si>
  <si>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</si>
  <si>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</si>
  <si>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</si>
  <si>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</si>
  <si>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</si>
  <si>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</si>
  <si>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</si>
  <si>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</si>
  <si>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</si>
  <si>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</si>
  <si>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</si>
  <si>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</si>
  <si>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</si>
  <si>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</si>
  <si>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</si>
  <si>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</si>
  <si>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</si>
  <si>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</si>
  <si>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</si>
  <si>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</si>
  <si>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</si>
  <si>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</si>
  <si>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</si>
  <si>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</si>
  <si>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</si>
  <si>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</si>
  <si>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</si>
  <si>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</si>
  <si>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</si>
  <si>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</si>
  <si>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</si>
  <si>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</si>
  <si>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</si>
  <si>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</si>
  <si>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</si>
  <si>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</si>
  <si>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</si>
  <si>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</si>
  <si>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</si>
  <si>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</si>
  <si>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</si>
  <si>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</si>
  <si>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</si>
  <si>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</si>
  <si>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</si>
  <si>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</si>
  <si>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</si>
  <si>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</si>
  <si>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</si>
  <si>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</si>
  <si>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</si>
  <si>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</si>
  <si>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</si>
  <si>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</si>
  <si>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</si>
  <si>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</si>
  <si>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</si>
  <si>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</si>
  <si>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</si>
  <si>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</si>
  <si>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</si>
  <si>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</si>
  <si>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</si>
  <si>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</si>
  <si>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</si>
  <si>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</si>
  <si>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</si>
  <si>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</si>
  <si>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</si>
  <si>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</si>
  <si>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</si>
  <si>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</si>
  <si>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</si>
  <si>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</si>
  <si>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</si>
  <si>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</si>
  <si>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</si>
  <si>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</si>
  <si>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</si>
  <si>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</si>
  <si>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</si>
  <si>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</si>
  <si>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</si>
  <si>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</si>
  <si>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</si>
  <si>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</si>
  <si>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</si>
  <si>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</si>
  <si>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</si>
  <si>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</si>
  <si>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</si>
  <si>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</si>
  <si>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</si>
  <si>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</si>
  <si>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</si>
  <si>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</si>
  <si>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</si>
  <si>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</si>
  <si>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</si>
  <si>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</si>
  <si>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</si>
  <si>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</si>
  <si>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</si>
  <si>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</si>
  <si>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</si>
  <si>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</si>
  <si>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</si>
  <si>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</si>
  <si>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</si>
  <si>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</si>
  <si>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</si>
  <si>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</si>
  <si>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</si>
  <si>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</si>
  <si>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</si>
  <si>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</si>
  <si>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</si>
  <si>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</si>
  <si>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</si>
  <si>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</si>
  <si>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</si>
  <si>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</si>
  <si>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</si>
  <si>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</si>
  <si>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</si>
  <si>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</si>
  <si>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</si>
  <si>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</si>
  <si>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</si>
  <si>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</si>
  <si>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</si>
  <si>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</si>
  <si>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</si>
  <si>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</si>
  <si>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</si>
  <si>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</si>
  <si>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</si>
  <si>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</si>
  <si>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</si>
  <si>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</si>
  <si>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</si>
  <si>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</si>
  <si>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</si>
  <si>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</si>
  <si>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</si>
  <si>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</si>
  <si>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</si>
  <si>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</si>
  <si>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</si>
  <si>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</si>
  <si>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</si>
  <si>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</si>
  <si>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</si>
  <si>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</si>
  <si>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</si>
  <si>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</si>
  <si>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</si>
  <si>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</si>
  <si>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</si>
  <si>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</si>
  <si>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</si>
  <si>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</si>
  <si>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</si>
  <si>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</si>
  <si>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</si>
  <si>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</si>
  <si>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</si>
  <si>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</si>
  <si>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</si>
  <si>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</si>
  <si>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</si>
  <si>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</si>
  <si>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</si>
  <si>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</si>
  <si>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</si>
  <si>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</si>
  <si>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</si>
  <si>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</si>
  <si>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</si>
  <si>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</si>
  <si>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</si>
  <si>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</si>
  <si>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</si>
  <si>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</si>
  <si>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</si>
  <si>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</si>
  <si>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</si>
  <si>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</si>
  <si>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</si>
  <si>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</si>
  <si>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</si>
  <si>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</si>
  <si>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</si>
  <si>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</si>
  <si>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</si>
  <si>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</si>
  <si>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</si>
  <si>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</si>
  <si>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</si>
  <si>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</si>
  <si>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</si>
  <si>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</si>
  <si>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</si>
  <si>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</si>
  <si>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</si>
  <si>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</si>
  <si>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</si>
  <si>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</si>
  <si>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</si>
  <si>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</si>
  <si>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</si>
  <si>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</si>
  <si>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</si>
  <si>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</si>
  <si>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</si>
  <si>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</si>
  <si>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</si>
  <si>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</si>
  <si>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</si>
  <si>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</si>
  <si>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</si>
  <si>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</si>
  <si>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</si>
  <si>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</si>
  <si>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</si>
  <si>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</si>
  <si>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</si>
  <si>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</si>
  <si>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</si>
  <si>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</si>
  <si>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</si>
  <si>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</si>
  <si>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</si>
  <si>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</si>
  <si>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</si>
  <si>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</si>
  <si>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</si>
  <si>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</si>
  <si>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</si>
  <si>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</si>
  <si>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</si>
  <si>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</si>
  <si>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</si>
  <si>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</si>
  <si>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</si>
  <si>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</si>
  <si>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</si>
  <si>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</si>
  <si>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</si>
  <si>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</si>
  <si>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</si>
  <si>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</si>
  <si>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</si>
  <si>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</si>
  <si>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</si>
  <si>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</si>
  <si>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</si>
  <si>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</si>
  <si>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</si>
  <si>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</si>
  <si>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</si>
  <si>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</si>
  <si>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</si>
  <si>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</si>
  <si>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</si>
  <si>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</si>
  <si>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</si>
  <si>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</si>
  <si>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</si>
  <si>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</si>
  <si>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</si>
  <si>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</si>
  <si>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</si>
  <si>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</si>
  <si>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</si>
  <si>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</si>
  <si>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</si>
  <si>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</si>
  <si>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</si>
  <si>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</si>
  <si>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</si>
  <si>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</si>
  <si>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</si>
  <si>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</si>
  <si>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</si>
  <si>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</si>
  <si>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</si>
  <si>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</si>
  <si>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</si>
  <si>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</si>
  <si>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</si>
  <si>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</si>
  <si>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</si>
  <si>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</si>
  <si>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</si>
  <si>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</si>
  <si>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</si>
  <si>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</si>
  <si>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</si>
  <si>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</si>
  <si>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</si>
  <si>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</si>
  <si>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</si>
  <si>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</si>
  <si>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</si>
  <si>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</si>
  <si>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</si>
  <si>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</si>
  <si>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</si>
  <si>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</si>
  <si>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</si>
  <si>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</si>
  <si>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</si>
  <si>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</si>
  <si>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</si>
  <si>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</si>
  <si>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</si>
  <si>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</si>
  <si>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</si>
  <si>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</si>
  <si>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</si>
  <si>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</si>
  <si>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</si>
  <si>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</si>
  <si>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</si>
  <si>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</si>
  <si>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</si>
  <si>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</si>
  <si>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</si>
  <si>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</si>
  <si>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</si>
  <si>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</si>
  <si>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</si>
  <si>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</si>
  <si>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</si>
  <si>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</si>
  <si>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</si>
  <si>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</si>
  <si>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</si>
  <si>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</si>
  <si>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</si>
  <si>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</si>
  <si>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</si>
  <si>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</si>
  <si>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</si>
  <si>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</si>
  <si>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</si>
  <si>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</si>
  <si>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</si>
  <si>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</si>
  <si>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</si>
  <si>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</si>
  <si>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</si>
  <si>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</si>
  <si>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</si>
  <si>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</si>
  <si>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</si>
  <si>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</si>
  <si>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</si>
  <si>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</si>
  <si>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</si>
  <si>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</si>
  <si>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</si>
  <si>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</si>
  <si>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</si>
  <si>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</si>
  <si>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</si>
  <si>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</si>
  <si>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</si>
  <si>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</si>
  <si>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</si>
  <si>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</si>
  <si>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</si>
  <si>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</si>
  <si>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</si>
  <si>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</si>
  <si>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</si>
  <si>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</si>
  <si>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</si>
  <si>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</si>
  <si>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</si>
  <si>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</si>
  <si>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</si>
  <si>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</si>
  <si>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</si>
  <si>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</si>
  <si>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</si>
  <si>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</si>
  <si>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</si>
  <si>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</si>
  <si>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</si>
  <si>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</si>
  <si>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</si>
  <si>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</si>
  <si>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</si>
  <si>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</si>
  <si>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</si>
  <si>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</si>
  <si>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</si>
  <si>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</si>
  <si>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</si>
  <si>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</si>
  <si>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</si>
  <si>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</si>
  <si>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</si>
  <si>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</si>
  <si>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</si>
  <si>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</si>
  <si>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</si>
  <si>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</si>
  <si>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</si>
  <si>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</si>
  <si>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</si>
  <si>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</si>
  <si>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</si>
  <si>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</si>
  <si>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</si>
  <si>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</si>
  <si>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</si>
  <si>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</si>
  <si>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</si>
  <si>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</si>
  <si>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</si>
  <si>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</si>
  <si>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</si>
  <si>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</si>
  <si>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</si>
  <si>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</si>
  <si>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</si>
  <si>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</si>
  <si>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</si>
  <si>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</si>
  <si>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</si>
  <si>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</si>
  <si>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</si>
  <si>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</si>
  <si>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</si>
  <si>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</si>
  <si>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</si>
  <si>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</si>
  <si>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</si>
  <si>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</si>
  <si>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</si>
  <si>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</si>
  <si>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</si>
  <si>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</si>
  <si>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</si>
  <si>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</si>
  <si>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</si>
  <si>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</si>
  <si>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</si>
  <si>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</si>
  <si>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</si>
  <si>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</si>
  <si>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</si>
  <si>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</si>
  <si>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</si>
  <si>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</si>
  <si>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</si>
  <si>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</si>
  <si>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</si>
  <si>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</si>
  <si>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</si>
  <si>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</si>
  <si>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</si>
  <si>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</si>
  <si>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</si>
  <si>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</si>
  <si>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</si>
  <si>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</si>
  <si>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</si>
  <si>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</si>
  <si>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</si>
  <si>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</si>
  <si>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</si>
  <si>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</si>
  <si>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</si>
  <si>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</si>
  <si>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</si>
  <si>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</si>
  <si>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</si>
  <si>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</si>
  <si>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</si>
  <si>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</si>
  <si>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</si>
  <si>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</si>
  <si>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</si>
  <si>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</si>
  <si>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</si>
  <si>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</si>
  <si>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</si>
  <si>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</si>
  <si>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</si>
  <si>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</si>
  <si>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</si>
  <si>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</si>
  <si>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</si>
  <si>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</si>
  <si>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</si>
  <si>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</si>
  <si>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</si>
  <si>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</si>
  <si>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</si>
  <si>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</si>
  <si>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</si>
  <si>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</si>
  <si>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</si>
  <si>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</si>
  <si>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</si>
  <si>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</si>
  <si>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</si>
  <si>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</si>
  <si>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</si>
  <si>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</si>
  <si>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</si>
  <si>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</si>
  <si>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</si>
  <si>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</si>
  <si>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</si>
  <si>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</si>
  <si>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</si>
  <si>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</si>
  <si>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</si>
  <si>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</si>
  <si>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</si>
  <si>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</si>
  <si>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</si>
  <si>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</si>
  <si>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</si>
  <si>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</si>
  <si>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</si>
  <si>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</si>
  <si>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</si>
  <si>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</si>
  <si>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</si>
  <si>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</si>
  <si>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</si>
  <si>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</si>
  <si>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</si>
  <si>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</si>
  <si>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</si>
  <si>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</si>
  <si>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</si>
  <si>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</si>
  <si>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</si>
  <si>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</si>
  <si>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</si>
  <si>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</si>
  <si>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</si>
  <si>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</si>
  <si>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</si>
  <si>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</si>
  <si>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</si>
  <si>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</si>
  <si>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</si>
  <si>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</si>
  <si>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</si>
  <si>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</si>
  <si>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</si>
  <si>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</si>
  <si>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</si>
  <si>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</si>
  <si>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</si>
  <si>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</si>
  <si>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</si>
  <si>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</si>
  <si>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</si>
  <si>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</si>
  <si>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</si>
  <si>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</si>
  <si>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</si>
  <si>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</si>
  <si>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</si>
  <si>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</si>
  <si>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</si>
  <si>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</si>
  <si>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</si>
  <si>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</si>
  <si>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</si>
  <si>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</si>
  <si>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</si>
  <si>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</si>
  <si>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</si>
  <si>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</si>
  <si>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</si>
  <si>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</si>
  <si>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</si>
  <si>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</si>
  <si>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</si>
  <si>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</si>
  <si>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</si>
  <si>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</si>
  <si>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</si>
  <si>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</si>
  <si>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</si>
  <si>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</si>
  <si>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</si>
  <si>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</si>
  <si>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</si>
  <si>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</si>
  <si>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</si>
  <si>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</si>
  <si>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</si>
  <si>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</si>
  <si>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</si>
  <si>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</si>
  <si>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</si>
  <si>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</si>
  <si>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</si>
  <si>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</si>
  <si>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</si>
  <si>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</si>
  <si>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</si>
  <si>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</si>
  <si>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</si>
  <si>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</si>
  <si>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</si>
  <si>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</si>
  <si>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</si>
  <si>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</si>
  <si>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</si>
  <si>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</si>
  <si>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</si>
  <si>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</si>
  <si>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</si>
  <si>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</si>
  <si>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</si>
  <si>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</si>
  <si>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</si>
  <si>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</si>
  <si>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</si>
  <si>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</si>
  <si>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</si>
  <si>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</si>
  <si>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</si>
  <si>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</si>
  <si>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</si>
  <si>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</si>
  <si>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</si>
  <si>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</si>
  <si>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</si>
  <si>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</si>
  <si>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</si>
  <si>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</si>
  <si>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</si>
  <si>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</si>
  <si>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</si>
  <si>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</si>
  <si>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</si>
  <si>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</si>
  <si>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</si>
  <si>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</si>
  <si>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</si>
  <si>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</si>
  <si>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</si>
  <si>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</si>
  <si>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</si>
  <si>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</si>
  <si>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</si>
  <si>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</si>
  <si>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</si>
  <si>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</si>
  <si>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</si>
  <si>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</si>
  <si>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</si>
  <si>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</si>
  <si>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</si>
  <si>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</si>
  <si>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</si>
  <si>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</si>
  <si>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</si>
  <si>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</si>
  <si>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</si>
  <si>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</si>
  <si>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</si>
  <si>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</si>
  <si>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</si>
  <si>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</si>
  <si>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</si>
  <si>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</si>
  <si>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</si>
  <si>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</si>
  <si>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</si>
  <si>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</si>
  <si>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</si>
  <si>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</si>
  <si>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</si>
  <si>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</si>
  <si>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</si>
  <si>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</si>
  <si>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</si>
  <si>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</si>
  <si>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</si>
  <si>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</si>
  <si>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</si>
  <si>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</si>
  <si>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</si>
  <si>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</si>
  <si>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</si>
  <si>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</si>
  <si>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</si>
  <si>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</si>
  <si>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</si>
  <si>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</si>
  <si>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</si>
  <si>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</si>
  <si>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</si>
  <si>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</si>
  <si>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</si>
  <si>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</si>
  <si>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</si>
  <si>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</si>
  <si>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</si>
  <si>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</si>
  <si>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</si>
  <si>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</si>
  <si>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</si>
  <si>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</si>
  <si>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</si>
  <si>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</si>
  <si>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</si>
  <si>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</si>
  <si>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</si>
  <si>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</si>
  <si>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</si>
  <si>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</si>
  <si>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</si>
  <si>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</si>
  <si>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</si>
  <si>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</si>
  <si>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</si>
  <si>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</si>
  <si>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</si>
  <si>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</si>
  <si>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</si>
  <si>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</si>
  <si>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</si>
  <si>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</si>
  <si>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</si>
  <si>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</si>
  <si>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</si>
  <si>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</si>
  <si>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</si>
  <si>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</si>
  <si>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</si>
  <si>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</si>
  <si>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</si>
  <si>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</si>
  <si>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</si>
  <si>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</si>
  <si>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</si>
  <si>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</si>
  <si>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</si>
  <si>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</si>
  <si>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</si>
  <si>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</si>
  <si>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</si>
  <si>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</si>
  <si>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</si>
  <si>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</si>
  <si>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</si>
  <si>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</si>
  <si>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</si>
  <si>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</si>
  <si>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</si>
  <si>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</si>
  <si>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</si>
  <si>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</si>
  <si>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</si>
  <si>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</si>
  <si>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</si>
  <si>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</si>
  <si>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</si>
  <si>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</si>
  <si>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</si>
  <si>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</si>
  <si>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</si>
  <si>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</si>
  <si>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</si>
  <si>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</si>
  <si>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</si>
  <si>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</si>
  <si>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</si>
  <si>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</si>
  <si>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</si>
  <si>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</si>
  <si>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</si>
  <si>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</si>
  <si>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</si>
  <si>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</si>
  <si>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</si>
  <si>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</si>
  <si>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</si>
  <si>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</si>
  <si>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</si>
  <si>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</si>
  <si>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</si>
  <si>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</si>
  <si>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</si>
  <si>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</si>
  <si>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</si>
  <si>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</si>
  <si>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</si>
  <si>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</si>
  <si>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</si>
  <si>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</si>
  <si>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</si>
  <si>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</si>
  <si>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</si>
  <si>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</si>
  <si>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</si>
  <si>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</si>
  <si>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</si>
  <si>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</si>
  <si>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</si>
  <si>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</si>
  <si>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</si>
  <si>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</si>
  <si>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</si>
  <si>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</si>
  <si>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</si>
  <si>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</si>
  <si>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</si>
  <si>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</si>
  <si>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</si>
  <si>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</si>
  <si>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</si>
  <si>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</si>
  <si>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</si>
  <si>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</si>
  <si>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</si>
  <si>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</si>
  <si>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</si>
  <si>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</si>
  <si>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</si>
  <si>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</si>
  <si>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</si>
  <si>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</si>
  <si>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</si>
  <si>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</si>
  <si>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</si>
  <si>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</si>
  <si>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</si>
  <si>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</si>
  <si>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</si>
  <si>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</si>
  <si>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</si>
  <si>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</si>
  <si>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</si>
  <si>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</si>
  <si>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</si>
  <si>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</si>
  <si>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</si>
  <si>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</si>
  <si>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</si>
  <si>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</si>
  <si>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</si>
  <si>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</si>
  <si>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</si>
  <si>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</si>
  <si>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</si>
  <si>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</si>
  <si>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</si>
  <si>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</si>
  <si>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</si>
  <si>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</si>
  <si>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</si>
  <si>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</si>
  <si>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</si>
  <si>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</si>
  <si>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</si>
  <si>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</si>
  <si>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</si>
  <si>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</si>
  <si>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</si>
  <si>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</si>
  <si>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</si>
  <si>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</si>
  <si>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</si>
  <si>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</si>
  <si>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</si>
  <si>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</si>
  <si>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</si>
  <si>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</si>
  <si>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</si>
  <si>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</si>
  <si>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</si>
  <si>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</si>
  <si>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</si>
  <si>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</si>
  <si>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</si>
  <si>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</si>
  <si>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</si>
  <si>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</si>
  <si>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</si>
  <si>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</si>
  <si>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</si>
  <si>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</si>
  <si>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</si>
  <si>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</si>
  <si>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</si>
  <si>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</si>
  <si>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</si>
  <si>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</si>
  <si>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</si>
  <si>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</si>
  <si>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</si>
  <si>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</si>
  <si>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</si>
  <si>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</si>
  <si>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</si>
  <si>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</si>
  <si>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</si>
  <si>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</si>
  <si>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</si>
  <si>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</si>
  <si>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</si>
  <si>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</si>
  <si>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</si>
  <si>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</si>
  <si>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</si>
  <si>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</si>
  <si>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</si>
  <si>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</si>
  <si>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</si>
  <si>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</si>
  <si>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</si>
  <si>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</si>
  <si>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</si>
  <si>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</si>
  <si>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</si>
  <si>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</si>
  <si>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</si>
  <si>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</si>
  <si>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</si>
  <si>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</si>
  <si>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</si>
  <si>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</si>
  <si>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</si>
  <si>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</si>
  <si>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</si>
  <si>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</si>
  <si>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</si>
  <si>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</si>
  <si>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</si>
  <si>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</si>
  <si>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</si>
  <si>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</si>
  <si>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</si>
  <si>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</si>
  <si>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</si>
  <si>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</si>
  <si>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</si>
  <si>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</si>
  <si>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</si>
  <si>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</si>
  <si>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</si>
  <si>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</si>
  <si>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</si>
  <si>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</si>
  <si>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</si>
  <si>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</si>
  <si>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</si>
  <si>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</si>
  <si>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</si>
  <si>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</si>
  <si>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</si>
  <si>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</si>
  <si>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</si>
  <si>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</si>
  <si>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</si>
  <si>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</si>
  <si>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</si>
  <si>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</si>
  <si>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</si>
  <si>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</si>
  <si>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</si>
  <si>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</si>
  <si>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</si>
  <si>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</si>
  <si>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</si>
  <si>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</si>
  <si>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</si>
  <si>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</si>
  <si>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</si>
  <si>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</si>
  <si>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</si>
  <si>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</si>
  <si>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</si>
  <si>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</si>
  <si>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</si>
  <si>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</si>
  <si>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</si>
  <si>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</si>
  <si>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</si>
  <si>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</si>
  <si>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</si>
  <si>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</si>
  <si>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</si>
  <si>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</si>
  <si>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</si>
  <si>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</si>
  <si>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</si>
  <si>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</si>
  <si>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</si>
  <si>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</si>
  <si>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</si>
  <si>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</si>
  <si>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</si>
  <si>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</si>
  <si>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</si>
  <si>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</si>
  <si>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</si>
  <si>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</si>
  <si>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</si>
  <si>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</si>
  <si>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</si>
  <si>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</si>
  <si>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</si>
  <si>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</si>
  <si>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</si>
  <si>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</si>
  <si>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</si>
  <si>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</si>
  <si>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</si>
  <si>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</si>
  <si>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</si>
  <si>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</si>
  <si>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</si>
  <si>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</si>
  <si>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</si>
  <si>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</si>
  <si>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</si>
  <si>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</si>
  <si>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</si>
  <si>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</si>
  <si>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</si>
  <si>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</si>
  <si>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</si>
  <si>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</si>
  <si>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</si>
  <si>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</si>
  <si>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</si>
  <si>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</si>
  <si>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</si>
  <si>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</si>
  <si>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</si>
  <si>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</si>
  <si>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</si>
  <si>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</si>
  <si>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</si>
  <si>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</si>
  <si>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</si>
  <si>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</si>
  <si>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</si>
  <si>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</si>
  <si>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</si>
  <si>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</si>
  <si>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</si>
  <si>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</si>
  <si>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</si>
  <si>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</si>
  <si>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</si>
  <si>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</si>
  <si>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</si>
  <si>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</si>
  <si>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</si>
  <si>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</si>
  <si>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</si>
  <si>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</si>
  <si>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</si>
  <si>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</si>
  <si>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</si>
  <si>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</si>
  <si>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</si>
  <si>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</si>
  <si>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</si>
  <si>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</si>
  <si>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</si>
  <si>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</si>
  <si>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</si>
  <si>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</si>
  <si>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</si>
  <si>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</si>
  <si>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</si>
  <si>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</si>
  <si>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</si>
  <si>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</si>
  <si>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</si>
  <si>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</si>
  <si>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</si>
  <si>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</si>
  <si>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</si>
  <si>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</si>
  <si>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</si>
  <si>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</si>
  <si>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</si>
  <si>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</si>
  <si>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</si>
  <si>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</si>
  <si>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</si>
  <si>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</si>
  <si>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</si>
  <si>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</si>
  <si>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</si>
  <si>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</si>
  <si>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</si>
  <si>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</si>
  <si>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</si>
  <si>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</si>
  <si>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</si>
  <si>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</si>
  <si>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</si>
  <si>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</si>
  <si>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</si>
  <si>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</si>
  <si>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</si>
  <si>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</si>
  <si>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</si>
  <si>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</si>
  <si>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</si>
  <si>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</si>
  <si>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</si>
  <si>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</si>
  <si>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</si>
  <si>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</si>
  <si>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</si>
  <si>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</si>
  <si>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</si>
  <si>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</si>
  <si>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</si>
  <si>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</si>
  <si>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</si>
  <si>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</si>
  <si>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</si>
  <si>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</si>
  <si>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</si>
  <si>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</si>
  <si>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</si>
  <si>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</si>
  <si>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</si>
  <si>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</si>
  <si>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</si>
  <si>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</si>
  <si>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</si>
  <si>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</si>
  <si>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</si>
  <si>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</si>
  <si>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</si>
  <si>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</si>
  <si>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</si>
  <si>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</si>
  <si>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</si>
  <si>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</si>
  <si>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</si>
  <si>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</si>
  <si>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</si>
  <si>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</si>
  <si>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</si>
  <si>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</si>
  <si>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</si>
  <si>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</si>
  <si>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</si>
  <si>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</si>
  <si>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</si>
  <si>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</si>
  <si>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</si>
  <si>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</si>
  <si>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</si>
  <si>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</si>
  <si>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</si>
  <si>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</si>
  <si>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</si>
  <si>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</si>
  <si>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</si>
  <si>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</si>
  <si>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</si>
  <si>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</si>
  <si>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</si>
  <si>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</si>
  <si>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</si>
  <si>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</si>
  <si>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</si>
  <si>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</si>
  <si>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</si>
  <si>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</si>
  <si>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</si>
  <si>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</si>
  <si>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</si>
  <si>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</si>
  <si>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</si>
  <si>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</si>
  <si>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</si>
  <si>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</si>
  <si>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</si>
  <si>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</si>
  <si>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</si>
  <si>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</si>
  <si>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</si>
  <si>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</si>
  <si>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</si>
  <si>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</si>
  <si>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</si>
  <si>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</si>
  <si>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</si>
  <si>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</si>
  <si>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</si>
  <si>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</si>
  <si>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</si>
  <si>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</si>
  <si>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</si>
  <si>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</si>
  <si>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</si>
  <si>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</si>
  <si>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</si>
  <si>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</si>
  <si>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</si>
  <si>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</si>
  <si>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</si>
  <si>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</si>
  <si>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</si>
  <si>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</si>
  <si>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</si>
  <si>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</si>
  <si>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</si>
  <si>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</si>
  <si>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</si>
  <si>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</si>
  <si>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</si>
  <si>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</si>
  <si>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</si>
  <si>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</si>
  <si>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</si>
  <si>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</si>
  <si>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</si>
  <si>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</si>
  <si>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</si>
  <si>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</si>
  <si>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</si>
  <si>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</si>
  <si>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</si>
  <si>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</si>
  <si>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</si>
  <si>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</si>
  <si>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</si>
  <si>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</si>
  <si>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</si>
  <si>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</si>
  <si>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</si>
  <si>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</si>
  <si>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</si>
  <si>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</si>
  <si>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</si>
  <si>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</si>
  <si>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</si>
  <si>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</si>
  <si>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</si>
  <si>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</si>
  <si>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</si>
  <si>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</si>
  <si>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</si>
  <si>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</si>
  <si>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</si>
  <si>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</si>
  <si>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</si>
  <si>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</si>
  <si>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</si>
  <si>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</si>
  <si>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</si>
  <si>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</si>
  <si>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</si>
  <si>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</si>
  <si>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</si>
  <si>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</si>
  <si>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</si>
  <si>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</si>
  <si>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</si>
  <si>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</si>
  <si>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</si>
  <si>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</si>
  <si>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</si>
  <si>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</si>
  <si>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</si>
  <si>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</si>
  <si>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</si>
  <si>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</si>
  <si>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</si>
  <si>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</si>
  <si>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</si>
  <si>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</si>
  <si>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</si>
  <si>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</si>
  <si>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</si>
  <si>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</si>
  <si>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</si>
  <si>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</si>
  <si>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</si>
  <si>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</si>
  <si>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</si>
  <si>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</si>
  <si>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</si>
  <si>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</si>
  <si>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</si>
  <si>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</si>
  <si>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</si>
  <si>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</si>
  <si>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</si>
  <si>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</si>
  <si>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</si>
  <si>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</si>
  <si>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</si>
  <si>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</si>
  <si>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</si>
  <si>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</si>
  <si>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</si>
  <si>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</si>
  <si>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</si>
  <si>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</si>
  <si>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</si>
  <si>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</si>
  <si>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</si>
  <si>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</si>
  <si>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</si>
  <si>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</si>
  <si>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</si>
  <si>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</si>
  <si>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</si>
  <si>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</si>
  <si>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</si>
  <si>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</si>
  <si>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</si>
  <si>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</si>
  <si>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</si>
  <si>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</si>
  <si>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</si>
  <si>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</si>
  <si>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</si>
  <si>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</si>
  <si>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</si>
  <si>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</si>
  <si>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</si>
  <si>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</si>
  <si>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</si>
  <si>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</si>
  <si>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</si>
  <si>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</si>
  <si>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</si>
  <si>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</si>
  <si>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</si>
  <si>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</si>
  <si>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</si>
  <si>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</si>
  <si>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</si>
  <si>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</si>
  <si>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</si>
  <si>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</si>
  <si>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</si>
  <si>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</si>
  <si>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</si>
  <si>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</si>
  <si>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</si>
  <si>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</si>
  <si>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</si>
  <si>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</si>
  <si>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</si>
  <si>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</si>
  <si>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</si>
  <si>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</si>
  <si>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</si>
  <si>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</si>
  <si>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</si>
  <si>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</si>
  <si>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</si>
  <si>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</si>
  <si>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</si>
  <si>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</si>
  <si>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</si>
  <si>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</si>
  <si>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</si>
  <si>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</si>
  <si>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</si>
  <si>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</si>
  <si>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</si>
  <si>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</si>
  <si>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</si>
  <si>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</si>
  <si>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</si>
  <si>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</si>
  <si>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</si>
  <si>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</si>
  <si>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</si>
  <si>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</si>
  <si>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</si>
  <si>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</si>
  <si>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</si>
  <si>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</si>
  <si>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</si>
  <si>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</si>
  <si>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</si>
  <si>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</si>
  <si>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</si>
  <si>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</si>
  <si>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</si>
  <si>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</si>
  <si>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</si>
  <si>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</si>
  <si>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</si>
  <si>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</si>
  <si>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</si>
  <si>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</si>
  <si>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</si>
  <si>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</si>
  <si>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</si>
  <si>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</si>
  <si>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</si>
  <si>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</si>
  <si>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</si>
  <si>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</si>
  <si>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</si>
  <si>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</si>
  <si>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</si>
  <si>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</si>
  <si>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</si>
  <si>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</si>
  <si>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</si>
  <si>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</si>
  <si>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</si>
  <si>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</si>
  <si>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</si>
  <si>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</si>
  <si>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</si>
  <si>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</si>
  <si>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</si>
  <si>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</si>
  <si>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</si>
  <si>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</si>
  <si>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</si>
  <si>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</si>
  <si>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</si>
  <si>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</si>
  <si>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</si>
  <si>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</si>
  <si>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</si>
  <si>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</si>
  <si>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</si>
  <si>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</si>
  <si>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</si>
  <si>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</si>
  <si>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</si>
  <si>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</si>
  <si>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</si>
  <si>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</si>
  <si>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</si>
  <si>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</si>
  <si>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</si>
  <si>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</si>
  <si>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</si>
  <si>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</si>
  <si>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</si>
  <si>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</si>
  <si>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</si>
  <si>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</si>
  <si>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</si>
  <si>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</si>
  <si>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</si>
  <si>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</si>
  <si>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</si>
  <si>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</si>
  <si>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</si>
  <si>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</si>
  <si>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</si>
  <si>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</si>
  <si>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</si>
  <si>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</si>
  <si>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</si>
  <si>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</si>
  <si>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</si>
  <si>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</si>
  <si>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</si>
  <si>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</si>
  <si>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</si>
  <si>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</si>
  <si>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</si>
  <si>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</si>
  <si>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</si>
  <si>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</si>
  <si>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</si>
  <si>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</si>
  <si>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</si>
  <si>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</si>
  <si>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</si>
  <si>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</si>
  <si>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</si>
  <si>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</si>
  <si>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</si>
  <si>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</si>
  <si>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</si>
  <si>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</si>
  <si>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</si>
  <si>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</si>
  <si>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</si>
  <si>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</si>
  <si>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</si>
  <si>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</si>
  <si>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</si>
  <si>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</si>
  <si>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</si>
  <si>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</si>
  <si>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</si>
  <si>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</si>
  <si>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</si>
  <si>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</si>
  <si>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</si>
  <si>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</si>
  <si>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</si>
  <si>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</si>
  <si>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</si>
  <si>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</si>
  <si>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</si>
  <si>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</si>
  <si>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</si>
  <si>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</si>
  <si>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</si>
  <si>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</si>
  <si>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</si>
  <si>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</si>
  <si>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</si>
  <si>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</si>
  <si>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</si>
  <si>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</si>
  <si>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</si>
  <si>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</si>
  <si>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</si>
  <si>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</si>
  <si>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</si>
  <si>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</si>
  <si>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</si>
  <si>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</si>
  <si>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</si>
  <si>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</si>
  <si>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</si>
  <si>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</si>
  <si>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</si>
  <si>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</si>
  <si>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</si>
  <si>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</si>
  <si>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</si>
  <si>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</si>
  <si>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</si>
  <si>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</si>
  <si>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</si>
  <si>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</si>
  <si>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</si>
  <si>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</si>
  <si>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</si>
  <si>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</si>
  <si>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</si>
  <si>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</si>
  <si>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</si>
  <si>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</si>
  <si>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</si>
  <si>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</si>
  <si>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</si>
  <si>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</si>
  <si>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</si>
  <si>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</si>
  <si>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</si>
  <si>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</si>
  <si>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</si>
  <si>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</si>
  <si>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</si>
  <si>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</si>
  <si>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</si>
  <si>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</si>
  <si>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</si>
  <si>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</si>
  <si>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</si>
  <si>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</si>
  <si>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</si>
  <si>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</si>
  <si>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</si>
  <si>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</si>
  <si>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</si>
  <si>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</si>
  <si>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</si>
  <si>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</si>
  <si>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</si>
  <si>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</si>
  <si>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</si>
  <si>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</si>
  <si>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</si>
  <si>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</si>
  <si>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</si>
  <si>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</si>
  <si>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</si>
  <si>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</si>
  <si>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</si>
  <si>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</si>
  <si>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</si>
  <si>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</si>
  <si>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</si>
  <si>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</si>
  <si>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</si>
  <si>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</si>
  <si>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</si>
  <si>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</si>
  <si>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</si>
  <si>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</si>
  <si>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</si>
  <si>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</si>
  <si>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</si>
  <si>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</si>
  <si>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</si>
  <si>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</si>
  <si>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</si>
  <si>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</si>
  <si>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</si>
  <si>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</si>
  <si>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</si>
  <si>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</si>
  <si>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</si>
  <si>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</si>
  <si>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</si>
  <si>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</si>
  <si>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</si>
  <si>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</si>
  <si>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</si>
  <si>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</si>
  <si>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</si>
  <si>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</si>
  <si>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</si>
  <si>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</si>
  <si>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</si>
  <si>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</si>
  <si>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</si>
  <si>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</si>
  <si>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</si>
  <si>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</si>
  <si>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</si>
  <si>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</si>
  <si>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</si>
  <si>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</si>
  <si>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</si>
  <si>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</si>
  <si>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</si>
  <si>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</si>
  <si>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</si>
  <si>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</si>
  <si>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</si>
  <si>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</si>
  <si>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</si>
  <si>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</si>
  <si>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</si>
  <si>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</si>
  <si>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</si>
  <si>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</si>
  <si>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</si>
  <si>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</si>
  <si>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</si>
  <si>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</si>
  <si>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</si>
  <si>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</si>
  <si>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</si>
  <si>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</si>
  <si>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</si>
  <si>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</si>
  <si>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</si>
  <si>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</si>
  <si>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</si>
  <si>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</si>
  <si>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</si>
  <si>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</si>
  <si>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</si>
  <si>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</si>
  <si>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</si>
  <si>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</si>
  <si>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</si>
  <si>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</si>
  <si>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</si>
  <si>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</si>
  <si>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</si>
  <si>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</si>
  <si>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</si>
  <si>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</si>
  <si>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</si>
  <si>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</si>
  <si>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</si>
  <si>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</si>
  <si>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</si>
  <si>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</si>
  <si>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</si>
  <si>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</si>
  <si>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</si>
  <si>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</si>
  <si>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</si>
  <si>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</si>
  <si>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</si>
  <si>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</si>
  <si>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</si>
  <si>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</si>
  <si>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</si>
  <si>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</si>
  <si>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</si>
  <si>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</si>
  <si>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</si>
  <si>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</si>
  <si>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</si>
  <si>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</si>
  <si>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</si>
  <si>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</si>
  <si>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</si>
  <si>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</si>
  <si>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</si>
  <si>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</si>
  <si>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</si>
  <si>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</si>
  <si>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</si>
  <si>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</si>
  <si>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</si>
  <si>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</si>
  <si>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</si>
  <si>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</si>
  <si>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</si>
  <si>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</si>
  <si>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</si>
  <si>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</si>
  <si>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</si>
  <si>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</si>
  <si>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</si>
  <si>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</si>
  <si>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</si>
  <si>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</si>
  <si>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</si>
  <si>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</si>
  <si>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</si>
  <si>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</si>
  <si>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</si>
  <si>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</si>
  <si>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</si>
  <si>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</si>
  <si>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</si>
  <si>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</si>
  <si>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</si>
  <si>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</si>
  <si>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</si>
  <si>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</si>
  <si>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</si>
  <si>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</si>
  <si>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</si>
  <si>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</si>
  <si>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</si>
  <si>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</si>
  <si>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</si>
  <si>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</si>
  <si>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</si>
  <si>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</si>
  <si>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</si>
  <si>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</si>
  <si>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</si>
  <si>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</si>
  <si>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</si>
  <si>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</si>
  <si>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</si>
  <si>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</si>
  <si>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</si>
  <si>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</si>
  <si>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</si>
  <si>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</si>
  <si>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</si>
  <si>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</si>
  <si>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</si>
  <si>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</si>
  <si>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</si>
  <si>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</si>
  <si>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</si>
  <si>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</si>
  <si>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</si>
  <si>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</si>
  <si>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</si>
  <si>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</si>
  <si>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</si>
  <si>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</si>
  <si>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</si>
  <si>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</si>
  <si>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</si>
  <si>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</si>
  <si>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</si>
  <si>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</si>
  <si>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</si>
  <si>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</si>
  <si>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</si>
  <si>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</si>
  <si>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</si>
  <si>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</si>
  <si>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</si>
  <si>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</si>
  <si>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</si>
  <si>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</si>
  <si>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</si>
  <si>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</si>
  <si>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</si>
  <si>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</si>
  <si>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</si>
  <si>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</si>
  <si>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</si>
  <si>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</si>
  <si>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</si>
  <si>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</si>
  <si>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</si>
  <si>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</si>
  <si>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</si>
  <si>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</si>
  <si>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</si>
  <si>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</si>
  <si>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</si>
  <si>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</si>
  <si>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</si>
  <si>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</si>
  <si>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</si>
  <si>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</si>
  <si>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</si>
  <si>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</si>
  <si>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</si>
  <si>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</si>
  <si>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</si>
  <si>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</si>
  <si>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</si>
  <si>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</si>
  <si>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</si>
  <si>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</si>
  <si>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</si>
  <si>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</si>
  <si>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</si>
  <si>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</si>
  <si>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</si>
  <si>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</si>
  <si>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</si>
  <si>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</si>
  <si>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</si>
  <si>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</si>
  <si>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</si>
  <si>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</si>
  <si>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</si>
  <si>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</si>
  <si>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</si>
  <si>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</si>
  <si>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</si>
  <si>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</si>
  <si>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</si>
  <si>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</si>
  <si>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</si>
  <si>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</si>
  <si>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</si>
  <si>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</si>
  <si>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</si>
  <si>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</si>
  <si>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</si>
  <si>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</si>
  <si>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</si>
  <si>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</si>
  <si>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</si>
  <si>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</si>
  <si>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</si>
  <si>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</si>
  <si>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</si>
  <si>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</si>
  <si>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</si>
  <si>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</si>
  <si>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</si>
  <si>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</si>
  <si>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</si>
  <si>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</si>
  <si>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</si>
  <si>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</si>
  <si>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</si>
  <si>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</si>
  <si>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</si>
  <si>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</si>
  <si>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</si>
  <si>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</si>
  <si>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</si>
  <si>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</si>
  <si>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</si>
  <si>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</si>
  <si>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</si>
  <si>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</si>
  <si>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</si>
  <si>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</si>
  <si>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</si>
  <si>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</si>
  <si>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</si>
  <si>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</si>
  <si>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</si>
  <si>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</si>
  <si>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</si>
  <si>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</si>
  <si>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</si>
  <si>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</si>
  <si>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</si>
  <si>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</si>
  <si>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</si>
  <si>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</si>
  <si>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</si>
  <si>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</si>
  <si>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</si>
  <si>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</si>
  <si>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</si>
  <si>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</si>
  <si>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</si>
  <si>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</si>
  <si>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</si>
  <si>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</si>
  <si>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</si>
  <si>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</si>
  <si>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</si>
  <si>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</si>
  <si>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</si>
  <si>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</si>
  <si>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</si>
  <si>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</si>
  <si>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</si>
  <si>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</si>
  <si>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</si>
  <si>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</si>
  <si>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</si>
  <si>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</si>
  <si>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</si>
  <si>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</si>
  <si>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</si>
  <si>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</si>
  <si>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</si>
  <si>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</si>
  <si>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</si>
  <si>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</si>
  <si>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</si>
  <si>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</si>
  <si>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</si>
  <si>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</si>
  <si>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</si>
  <si>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</si>
  <si>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</si>
  <si>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</si>
  <si>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</si>
  <si>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</si>
  <si>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</si>
  <si>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</si>
  <si>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</si>
  <si>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</si>
  <si>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</si>
  <si>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</si>
  <si>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</si>
  <si>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</si>
  <si>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</si>
  <si>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</si>
  <si>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</si>
  <si>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</si>
  <si>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</si>
  <si>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</si>
  <si>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</si>
  <si>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</si>
  <si>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</si>
  <si>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</si>
  <si>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</si>
  <si>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</si>
  <si>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</si>
  <si>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</si>
  <si>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</si>
  <si>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</si>
  <si>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</si>
  <si>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</si>
  <si>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</si>
  <si>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</si>
  <si>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</si>
  <si>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</si>
  <si>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</si>
  <si>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</si>
  <si>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</si>
  <si>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</si>
  <si>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</si>
  <si>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</si>
  <si>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</si>
  <si>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</si>
  <si>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</si>
  <si>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</si>
  <si>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</si>
  <si>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</si>
  <si>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</si>
  <si>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</si>
  <si>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</si>
  <si>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</si>
  <si>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</si>
  <si>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</si>
  <si>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</si>
  <si>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</si>
  <si>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</si>
  <si>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</si>
  <si>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</si>
  <si>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</si>
  <si>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</si>
  <si>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</si>
  <si>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</si>
  <si>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</si>
  <si>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</si>
  <si>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</si>
  <si>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</si>
  <si>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</si>
  <si>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</si>
  <si>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</si>
  <si>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</si>
  <si>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</si>
  <si>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</si>
  <si>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</si>
  <si>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</si>
  <si>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</si>
  <si>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</si>
  <si>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</si>
  <si>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</si>
  <si>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</si>
  <si>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</si>
  <si>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</si>
  <si>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</si>
  <si>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</si>
  <si>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</si>
  <si>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</si>
  <si>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</si>
  <si>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</si>
  <si>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</si>
  <si>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</si>
  <si>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</si>
  <si>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</si>
  <si>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</si>
  <si>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</si>
  <si>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</si>
  <si>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</si>
  <si>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</si>
  <si>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</si>
  <si>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</si>
  <si>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</si>
  <si>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</si>
  <si>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</si>
  <si>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</si>
  <si>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</si>
  <si>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</si>
  <si>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</si>
  <si>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</si>
  <si>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</si>
  <si>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</si>
  <si>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</si>
  <si>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</si>
  <si>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</si>
  <si>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</si>
  <si>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</si>
  <si>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</si>
  <si>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</si>
  <si>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</si>
  <si>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</si>
  <si>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</si>
  <si>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</si>
  <si>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</si>
  <si>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</si>
  <si>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</si>
  <si>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</si>
  <si>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</si>
  <si>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</si>
  <si>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</si>
  <si>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</si>
  <si>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</si>
  <si>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</si>
  <si>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</si>
  <si>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</si>
  <si>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</si>
  <si>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</si>
  <si>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</si>
  <si>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</si>
  <si>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</si>
  <si>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</si>
  <si>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</si>
  <si>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</si>
  <si>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</si>
  <si>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</si>
  <si>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</si>
  <si>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</si>
  <si>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</si>
  <si>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</si>
  <si>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</si>
  <si>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</si>
  <si>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</si>
  <si>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</si>
  <si>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</si>
  <si>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</si>
  <si>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</si>
  <si>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</si>
  <si>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</si>
  <si>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</si>
  <si>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</si>
  <si>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</si>
  <si>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</si>
  <si>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</si>
  <si>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</si>
  <si>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</si>
  <si>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</si>
  <si>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</si>
  <si>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</si>
  <si>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</si>
  <si>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</si>
  <si>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</si>
  <si>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</si>
  <si>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</si>
  <si>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</si>
  <si>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</si>
  <si>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</si>
  <si>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</si>
  <si>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</si>
  <si>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</si>
  <si>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</si>
  <si>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</si>
  <si>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</si>
  <si>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</si>
  <si>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</si>
  <si>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</si>
  <si>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</si>
  <si>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</si>
  <si>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</si>
  <si>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</si>
  <si>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</si>
  <si>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</si>
  <si>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</si>
  <si>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</si>
  <si>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</si>
  <si>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</si>
  <si>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</si>
  <si>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</si>
  <si>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</si>
  <si>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</si>
  <si>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</si>
  <si>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</si>
  <si>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</si>
  <si>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</si>
  <si>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</si>
  <si>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</si>
  <si>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</si>
  <si>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</si>
  <si>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</si>
  <si>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</si>
  <si>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</si>
  <si>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</si>
  <si>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</si>
  <si>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</si>
  <si>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</si>
  <si>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</si>
  <si>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</si>
  <si>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</si>
  <si>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</si>
  <si>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</si>
  <si>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</si>
  <si>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</si>
  <si>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</si>
  <si>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</si>
  <si>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</si>
  <si>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</si>
  <si>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</si>
  <si>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</si>
  <si>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</si>
  <si>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</si>
  <si>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</si>
  <si>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</si>
  <si>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</si>
  <si>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</si>
  <si>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</si>
  <si>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</si>
  <si>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</si>
  <si>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</si>
  <si>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</si>
  <si>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</si>
  <si>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</si>
  <si>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</si>
  <si>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</si>
  <si>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</si>
  <si>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</si>
  <si>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</si>
  <si>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</si>
  <si>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</si>
  <si>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</si>
  <si>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</si>
  <si>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</si>
  <si>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</si>
  <si>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</si>
  <si>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</si>
  <si>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</si>
  <si>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</si>
  <si>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</si>
  <si>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</si>
  <si>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</si>
  <si>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</si>
  <si>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</si>
  <si>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</si>
  <si>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</si>
  <si>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</si>
  <si>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</si>
  <si>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</si>
  <si>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</si>
  <si>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</si>
  <si>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</si>
  <si>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</si>
  <si>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</si>
  <si>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</si>
  <si>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</si>
  <si>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</si>
  <si>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</si>
  <si>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</si>
  <si>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</si>
  <si>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</si>
  <si>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</si>
  <si>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</si>
  <si>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</si>
  <si>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</si>
  <si>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</si>
  <si>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</si>
  <si>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</si>
  <si>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</si>
  <si>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</si>
  <si>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</si>
  <si>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</si>
  <si>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</si>
  <si>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</si>
  <si>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</si>
  <si>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</si>
  <si>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</si>
  <si>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</si>
  <si>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</si>
  <si>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</si>
  <si>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</si>
  <si>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</si>
  <si>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</si>
  <si>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</si>
  <si>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</si>
  <si>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</si>
  <si>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</si>
  <si>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</si>
  <si>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</si>
  <si>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</si>
  <si>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</si>
  <si>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</si>
  <si>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</si>
  <si>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</si>
  <si>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</si>
  <si>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</si>
  <si>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</si>
  <si>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</si>
  <si>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</si>
  <si>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</si>
  <si>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</si>
  <si>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</si>
  <si>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</si>
  <si>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</si>
  <si>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</si>
  <si>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</si>
  <si>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</si>
  <si>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</si>
  <si>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</si>
  <si>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</si>
  <si>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</si>
  <si>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</si>
  <si>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</si>
  <si>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</si>
  <si>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</si>
  <si>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</si>
  <si>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</si>
  <si>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</si>
  <si>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</si>
  <si>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</si>
  <si>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</si>
  <si>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</si>
  <si>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</si>
  <si>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</si>
  <si>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</si>
  <si>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</si>
  <si>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</si>
  <si>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</si>
  <si>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</si>
  <si>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</si>
  <si>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</si>
  <si>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</si>
  <si>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</si>
  <si>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</si>
  <si>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</si>
  <si>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</si>
  <si>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</si>
  <si>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</si>
  <si>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</si>
  <si>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</si>
  <si>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</si>
  <si>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</si>
  <si>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</si>
  <si>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</si>
  <si>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</si>
  <si>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</si>
  <si>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</si>
  <si>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</si>
  <si>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</si>
  <si>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</si>
  <si>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</si>
  <si>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</si>
  <si>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</si>
  <si>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</si>
  <si>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</si>
  <si>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</si>
  <si>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</si>
  <si>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</si>
  <si>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</si>
  <si>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</si>
  <si>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</si>
  <si>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</si>
  <si>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</si>
  <si>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</si>
  <si>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</si>
  <si>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</si>
  <si>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</si>
  <si>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</si>
  <si>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</si>
  <si>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</si>
  <si>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</si>
  <si>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</si>
  <si>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</si>
  <si>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</si>
  <si>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</si>
  <si>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</si>
  <si>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</si>
  <si>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</si>
  <si>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</si>
  <si>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</si>
  <si>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</si>
  <si>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</si>
  <si>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</si>
  <si>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</si>
  <si>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</si>
  <si>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</si>
  <si>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</si>
  <si>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</si>
  <si>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</si>
  <si>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</si>
  <si>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</si>
  <si>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</si>
  <si>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</si>
  <si>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</si>
  <si>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</si>
  <si>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</si>
  <si>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</si>
  <si>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</si>
  <si>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</si>
  <si>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</si>
  <si>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</si>
  <si>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</si>
  <si>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</si>
  <si>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</si>
  <si>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</si>
  <si>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</si>
  <si>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</si>
  <si>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</si>
  <si>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</si>
  <si>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</si>
  <si>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</si>
  <si>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</si>
  <si>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</si>
  <si>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</si>
  <si>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</si>
  <si>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</si>
  <si>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</si>
  <si>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</si>
  <si>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</si>
  <si>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</si>
  <si>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</si>
  <si>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</si>
  <si>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</si>
  <si>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</si>
  <si>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</si>
  <si>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</si>
  <si>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</si>
  <si>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</si>
  <si>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</si>
  <si>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</si>
  <si>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</si>
  <si>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</si>
  <si>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</si>
  <si>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</si>
  <si>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</si>
  <si>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</si>
  <si>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</si>
  <si>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</si>
  <si>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</si>
  <si>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</si>
  <si>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</si>
  <si>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</si>
  <si>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</si>
  <si>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</si>
  <si>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</si>
  <si>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</si>
  <si>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</si>
  <si>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</si>
  <si>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</si>
  <si>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</si>
  <si>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</si>
  <si>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</si>
  <si>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</si>
  <si>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</si>
  <si>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</si>
  <si>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</si>
  <si>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</si>
  <si>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</si>
  <si>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</si>
  <si>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</si>
  <si>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</si>
  <si>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</si>
  <si>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</si>
  <si>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</si>
  <si>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</si>
  <si>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</si>
  <si>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</si>
  <si>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</si>
  <si>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</si>
  <si>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</si>
  <si>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</si>
  <si>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</si>
  <si>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</si>
  <si>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</si>
  <si>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</si>
  <si>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</si>
  <si>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</si>
  <si>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</si>
  <si>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</si>
  <si>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</si>
  <si>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</si>
  <si>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</si>
  <si>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</si>
  <si>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</si>
  <si>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</si>
  <si>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</si>
  <si>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</si>
  <si>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</si>
  <si>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</si>
  <si>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</si>
  <si>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</si>
  <si>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</si>
  <si>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</si>
  <si>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</si>
  <si>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</si>
  <si>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</si>
  <si>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</si>
  <si>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</si>
  <si>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</si>
  <si>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</si>
  <si>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</si>
  <si>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</si>
  <si>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</si>
  <si>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</si>
  <si>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</si>
  <si>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</si>
  <si>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</si>
  <si>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</si>
  <si>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</si>
  <si>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</si>
  <si>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</si>
  <si>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</si>
  <si>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</si>
  <si>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</si>
  <si>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</si>
  <si>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</si>
  <si>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</si>
  <si>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</si>
  <si>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</si>
  <si>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</si>
  <si>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</si>
  <si>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</si>
  <si>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</si>
  <si>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</si>
  <si>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</si>
  <si>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</si>
  <si>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</si>
  <si>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</si>
  <si>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</si>
  <si>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</si>
  <si>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</si>
  <si>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</si>
  <si>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</si>
  <si>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</si>
  <si>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</si>
  <si>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</si>
  <si>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</si>
  <si>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</si>
  <si>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</si>
  <si>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</si>
  <si>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</si>
  <si>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</si>
  <si>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</si>
  <si>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</si>
  <si>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</si>
  <si>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</si>
  <si>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</si>
  <si>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</si>
  <si>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</si>
  <si>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</si>
  <si>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</si>
  <si>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</si>
  <si>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</si>
  <si>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</si>
  <si>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</si>
  <si>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</si>
  <si>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</si>
  <si>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</si>
  <si>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</si>
  <si>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</si>
  <si>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</si>
  <si>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</si>
  <si>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</si>
  <si>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</si>
  <si>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</si>
  <si>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</si>
  <si>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</si>
  <si>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</si>
  <si>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</si>
  <si>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</si>
  <si>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</si>
  <si>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</si>
  <si>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</si>
  <si>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</si>
  <si>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</si>
  <si>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</si>
  <si>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</si>
  <si>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</si>
  <si>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</si>
  <si>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</si>
  <si>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</si>
  <si>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</si>
  <si>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</si>
  <si>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</si>
  <si>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</si>
  <si>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</si>
  <si>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</si>
  <si>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</si>
  <si>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</si>
  <si>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</si>
  <si>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</si>
  <si>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</si>
  <si>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</si>
  <si>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</si>
  <si>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</si>
  <si>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</si>
  <si>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</si>
  <si>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</si>
  <si>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</si>
  <si>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</si>
  <si>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</si>
  <si>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</si>
  <si>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</si>
  <si>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</si>
  <si>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</si>
  <si>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</si>
  <si>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</si>
  <si>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</si>
  <si>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</si>
  <si>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</si>
  <si>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</si>
  <si>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</si>
  <si>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</si>
  <si>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</si>
  <si>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</si>
  <si>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</si>
  <si>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</si>
  <si>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</si>
  <si>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</si>
  <si>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</si>
  <si>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</si>
  <si>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</si>
  <si>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</si>
  <si>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</si>
  <si>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</si>
  <si>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</si>
  <si>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</si>
  <si>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</si>
  <si>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</si>
  <si>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</si>
  <si>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</si>
  <si>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</si>
  <si>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</si>
  <si>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</si>
  <si>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</si>
  <si>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</si>
  <si>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</si>
  <si>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</si>
  <si>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</si>
  <si>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</si>
  <si>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</si>
  <si>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</si>
  <si>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</si>
  <si>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</si>
  <si>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</si>
  <si>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</si>
  <si>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</si>
  <si>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</si>
  <si>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</si>
  <si>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</si>
  <si>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</si>
  <si>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</si>
  <si>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</si>
  <si>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</si>
  <si>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</si>
  <si>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</si>
  <si>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</si>
  <si>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</si>
  <si>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</si>
  <si>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</si>
  <si>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</si>
  <si>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</si>
  <si>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</si>
  <si>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</si>
  <si>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</si>
  <si>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</si>
  <si>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</si>
  <si>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</si>
  <si>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</si>
  <si>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</si>
  <si>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</si>
  <si>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</si>
  <si>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</si>
  <si>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</si>
  <si>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</si>
  <si>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</si>
  <si>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</si>
  <si>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</si>
  <si>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</si>
  <si>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</si>
  <si>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</si>
  <si>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</si>
  <si>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</si>
  <si>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</si>
  <si>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</si>
  <si>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</si>
  <si>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</si>
  <si>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</si>
  <si>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</si>
  <si>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</si>
  <si>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</si>
  <si>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</si>
  <si>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</si>
  <si>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</si>
  <si>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</si>
  <si>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</si>
  <si>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</si>
  <si>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</si>
  <si>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</si>
  <si>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</si>
  <si>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</si>
  <si>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</si>
  <si>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</si>
  <si>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</si>
  <si>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</si>
  <si>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</si>
  <si>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</si>
  <si>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</si>
  <si>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</si>
  <si>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</si>
  <si>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</si>
  <si>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</si>
  <si>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</si>
  <si>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</si>
  <si>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</si>
  <si>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</si>
  <si>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</si>
  <si>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</si>
  <si>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</si>
  <si>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</si>
  <si>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</si>
  <si>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</si>
  <si>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</si>
  <si>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</si>
  <si>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</si>
  <si>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</si>
  <si>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</si>
  <si>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</si>
  <si>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</si>
  <si>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</si>
  <si>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</si>
  <si>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</si>
  <si>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</si>
  <si>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</si>
  <si>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</si>
  <si>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</si>
  <si>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</si>
  <si>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</si>
  <si>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</si>
  <si>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</si>
  <si>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</si>
  <si>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</si>
  <si>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</si>
  <si>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</si>
  <si>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</si>
  <si>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</si>
  <si>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</si>
  <si>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</si>
  <si>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</si>
  <si>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</si>
  <si>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</si>
  <si>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</si>
  <si>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</si>
  <si>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</si>
  <si>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</si>
  <si>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</si>
  <si>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</si>
  <si>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</si>
  <si>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</si>
  <si>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</si>
  <si>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</si>
  <si>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</si>
  <si>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</si>
  <si>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</si>
  <si>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</si>
  <si>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</si>
  <si>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</si>
  <si>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</si>
  <si>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</si>
  <si>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</si>
  <si>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</si>
  <si>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</si>
  <si>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</si>
  <si>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</si>
  <si>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</si>
  <si>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</si>
  <si>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</si>
  <si>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</si>
  <si>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</si>
  <si>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</si>
  <si>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</si>
  <si>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</si>
  <si>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</si>
  <si>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</si>
  <si>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</si>
  <si>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</si>
  <si>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</si>
  <si>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</si>
  <si>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</si>
  <si>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</si>
  <si>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</si>
  <si>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</si>
  <si>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</si>
  <si>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</si>
  <si>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</si>
  <si>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</si>
  <si>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</si>
  <si>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</si>
  <si>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</si>
  <si>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</si>
  <si>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</si>
  <si>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</si>
  <si>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</si>
  <si>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</si>
  <si>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</si>
  <si>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</si>
  <si>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</si>
  <si>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</si>
  <si>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</si>
  <si>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</si>
  <si>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</si>
  <si>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</si>
  <si>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</si>
  <si>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</si>
  <si>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</si>
  <si>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</si>
  <si>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</si>
  <si>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</si>
  <si>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</si>
  <si>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</si>
  <si>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</si>
  <si>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</si>
  <si>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</si>
  <si>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</si>
  <si>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</si>
  <si>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</si>
  <si>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</si>
  <si>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</si>
  <si>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</si>
  <si>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</si>
  <si>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</si>
  <si>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</si>
  <si>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</si>
  <si>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</si>
  <si>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</si>
  <si>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</si>
  <si>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</si>
  <si>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</si>
  <si>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</si>
  <si>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</si>
  <si>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</si>
  <si>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</si>
  <si>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</si>
  <si>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</si>
  <si>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</si>
  <si>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</si>
  <si>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</si>
  <si>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</si>
  <si>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</si>
  <si>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</si>
  <si>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</si>
  <si>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</si>
  <si>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</si>
  <si>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</si>
  <si>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</si>
  <si>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</si>
  <si>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</si>
  <si>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</si>
  <si>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</si>
  <si>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</si>
  <si>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</si>
  <si>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</si>
  <si>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</si>
  <si>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</si>
  <si>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</si>
  <si>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</si>
  <si>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</si>
  <si>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</si>
  <si>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</si>
  <si>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</si>
  <si>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</si>
  <si>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</si>
  <si>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</si>
  <si>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</si>
  <si>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</si>
  <si>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</si>
  <si>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</si>
  <si>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</si>
  <si>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</si>
  <si>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</si>
  <si>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</si>
  <si>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</si>
  <si>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</si>
  <si>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</si>
  <si>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</si>
  <si>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</si>
  <si>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</si>
  <si>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</si>
  <si>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</si>
  <si>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</si>
  <si>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</si>
  <si>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</si>
  <si>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</si>
  <si>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</si>
  <si>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</si>
  <si>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</si>
  <si>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</si>
  <si>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</si>
  <si>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</si>
  <si>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</si>
  <si>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</si>
  <si>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</si>
  <si>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</si>
  <si>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</si>
  <si>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</si>
  <si>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</si>
  <si>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</si>
  <si>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</si>
  <si>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</si>
  <si>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</si>
  <si>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</si>
  <si>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</si>
  <si>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</si>
  <si>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</si>
  <si>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</si>
  <si>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</si>
  <si>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</si>
  <si>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</si>
  <si>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</si>
  <si>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</si>
  <si>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</si>
  <si>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</si>
  <si>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</si>
  <si>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</si>
  <si>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</si>
  <si>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</si>
  <si>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</si>
  <si>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</si>
  <si>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</si>
  <si>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</si>
  <si>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</si>
  <si>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</si>
  <si>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</si>
  <si>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</si>
  <si>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</si>
  <si>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</si>
  <si>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</si>
  <si>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</si>
  <si>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</si>
  <si>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</si>
  <si>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</si>
  <si>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</si>
  <si>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</si>
  <si>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</si>
  <si>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</si>
  <si>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</si>
  <si>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</si>
  <si>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</si>
  <si>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</si>
  <si>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</si>
  <si>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</si>
  <si>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</si>
  <si>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</si>
  <si>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</si>
  <si>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</si>
  <si>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</si>
  <si>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</si>
  <si>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</si>
  <si>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</si>
  <si>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</si>
  <si>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</si>
  <si>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</si>
  <si>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</si>
  <si>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</si>
  <si>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</si>
  <si>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</si>
  <si>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</si>
  <si>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</si>
  <si>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</si>
  <si>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</si>
  <si>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</si>
  <si>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</si>
  <si>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</si>
  <si>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</si>
  <si>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</si>
  <si>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</si>
  <si>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</si>
  <si>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</si>
  <si>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</si>
  <si>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</si>
  <si>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</si>
  <si>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</si>
  <si>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</si>
  <si>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</si>
  <si>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</si>
  <si>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</si>
  <si>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</si>
  <si>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</si>
  <si>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</si>
  <si>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</si>
  <si>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</si>
  <si>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</si>
  <si>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</si>
  <si>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</si>
  <si>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</si>
  <si>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</si>
  <si>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</si>
  <si>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</si>
  <si>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</si>
  <si>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</si>
  <si>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</si>
  <si>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</si>
  <si>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</si>
  <si>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</si>
  <si>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</si>
  <si>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</si>
  <si>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</si>
  <si>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</si>
  <si>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</si>
  <si>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</si>
  <si>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</si>
  <si>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</si>
  <si>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</si>
  <si>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</si>
  <si>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</si>
  <si>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</si>
  <si>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</si>
  <si>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</si>
  <si>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</si>
  <si>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</si>
  <si>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</si>
  <si>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</si>
  <si>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</si>
  <si>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</si>
  <si>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</si>
  <si>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</si>
  <si>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</si>
  <si>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</si>
  <si>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</si>
  <si>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</si>
  <si>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</si>
  <si>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</si>
  <si>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</si>
  <si>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</si>
  <si>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</si>
  <si>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</si>
  <si>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</si>
  <si>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</si>
  <si>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</si>
  <si>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</si>
  <si>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</si>
  <si>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</si>
  <si>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</si>
  <si>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</si>
  <si>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</si>
  <si>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</si>
  <si>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</si>
  <si>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</si>
  <si>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</si>
  <si>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</si>
  <si>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</si>
  <si>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</si>
  <si>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</si>
  <si>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</si>
  <si>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</si>
  <si>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</si>
  <si>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</si>
  <si>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</si>
  <si>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</si>
  <si>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</si>
  <si>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</si>
  <si>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</si>
  <si>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</si>
  <si>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</si>
  <si>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</si>
  <si>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</si>
  <si>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</si>
  <si>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</si>
  <si>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</si>
  <si>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</si>
  <si>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</si>
  <si>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</si>
  <si>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</si>
  <si>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</si>
  <si>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</si>
  <si>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</si>
  <si>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</si>
  <si>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</si>
  <si>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</si>
  <si>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</si>
  <si>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</si>
  <si>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</si>
  <si>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</si>
  <si>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</si>
  <si>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</si>
  <si>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</si>
  <si>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</si>
  <si>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</si>
  <si>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</si>
  <si>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</si>
  <si>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</si>
  <si>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</si>
  <si>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</si>
  <si>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</si>
  <si>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</si>
  <si>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</si>
  <si>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</si>
  <si>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</si>
  <si>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</si>
  <si>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</si>
  <si>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</si>
  <si>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</si>
  <si>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</si>
  <si>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</si>
  <si>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</si>
  <si>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</si>
  <si>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</si>
  <si>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</si>
  <si>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</si>
  <si>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</si>
  <si>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</si>
  <si>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</si>
  <si>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</si>
  <si>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</si>
  <si>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</si>
  <si>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</si>
  <si>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</si>
  <si>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</si>
  <si>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</si>
  <si>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</si>
  <si>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</si>
  <si>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</si>
  <si>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</si>
  <si>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</si>
  <si>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</si>
  <si>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</si>
  <si>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</si>
  <si>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</si>
  <si>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</si>
  <si>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</si>
  <si>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</si>
  <si>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</si>
  <si>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</si>
  <si>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</si>
  <si>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</si>
  <si>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</si>
  <si>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</si>
  <si>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</si>
  <si>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</si>
  <si>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</si>
  <si>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</si>
  <si>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</si>
  <si>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</si>
  <si>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</si>
  <si>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</si>
  <si>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</si>
  <si>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</si>
  <si>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</si>
  <si>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</si>
  <si>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</si>
  <si>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</si>
  <si>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</si>
  <si>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</si>
  <si>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</si>
  <si>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</si>
  <si>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</si>
  <si>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</si>
  <si>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</si>
  <si>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</si>
  <si>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</si>
  <si>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</si>
  <si>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</si>
  <si>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</si>
  <si>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</si>
  <si>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</si>
  <si>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</si>
  <si>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</si>
  <si>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</si>
  <si>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</si>
  <si>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</si>
  <si>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</si>
  <si>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</si>
  <si>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</si>
  <si>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</si>
  <si>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</si>
  <si>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</si>
  <si>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</si>
  <si>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</si>
  <si>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</si>
  <si>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</si>
  <si>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</si>
  <si>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</si>
  <si>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</si>
  <si>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</si>
  <si>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</si>
  <si>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</si>
  <si>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</si>
  <si>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</si>
  <si>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</si>
  <si>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</si>
  <si>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</si>
  <si>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</si>
  <si>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</si>
  <si>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</si>
  <si>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</si>
  <si>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</si>
  <si>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</si>
  <si>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</si>
  <si>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</si>
  <si>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</si>
  <si>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</si>
  <si>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</si>
  <si>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</si>
  <si>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</si>
  <si>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</si>
  <si>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</si>
  <si>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</si>
  <si>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</si>
  <si>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</si>
  <si>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</si>
  <si>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</si>
  <si>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</si>
  <si>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</si>
  <si>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</si>
  <si>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</si>
  <si>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</si>
  <si>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</si>
  <si>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</si>
  <si>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</si>
  <si>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</si>
  <si>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</si>
  <si>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</si>
  <si>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</si>
  <si>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</si>
  <si>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</si>
  <si>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</si>
  <si>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</si>
  <si>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</si>
  <si>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</si>
  <si>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</si>
  <si>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</si>
  <si>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</si>
  <si>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</si>
  <si>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</si>
  <si>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</si>
  <si>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</si>
  <si>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</si>
  <si>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</si>
  <si>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</si>
  <si>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</si>
  <si>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</si>
  <si>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</si>
  <si>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</si>
  <si>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</si>
  <si>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</si>
  <si>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</si>
  <si>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</si>
  <si>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</si>
  <si>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</si>
  <si>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</si>
  <si>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</si>
  <si>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</si>
  <si>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</si>
  <si>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</si>
  <si>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</si>
  <si>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</si>
  <si>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</si>
  <si>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</si>
  <si>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</si>
  <si>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</si>
  <si>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</si>
  <si>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</si>
  <si>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</si>
  <si>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</si>
  <si>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</si>
  <si>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</si>
  <si>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</si>
  <si>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</si>
  <si>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</si>
  <si>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</si>
  <si>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</si>
  <si>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</si>
  <si>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</si>
  <si>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</si>
  <si>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</si>
  <si>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</si>
  <si>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</si>
  <si>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</si>
  <si>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</si>
  <si>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</si>
  <si>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</si>
  <si>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</si>
  <si>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</si>
  <si>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</si>
  <si>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</si>
  <si>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</si>
  <si>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</si>
  <si>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</si>
  <si>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</si>
  <si>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</si>
  <si>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</si>
  <si>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</si>
  <si>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</si>
  <si>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</si>
  <si>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</si>
  <si>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</si>
  <si>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</si>
  <si>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</si>
  <si>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</si>
  <si>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</si>
  <si>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</si>
  <si>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</si>
  <si>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</si>
  <si>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</si>
  <si>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</si>
  <si>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</si>
  <si>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</si>
  <si>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</si>
  <si>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</si>
  <si>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</si>
  <si>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</si>
  <si>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</si>
  <si>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</si>
  <si>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</si>
  <si>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</si>
  <si>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</si>
  <si>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</si>
  <si>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</si>
  <si>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</si>
  <si>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</si>
  <si>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</si>
  <si>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</si>
  <si>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</si>
  <si>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</si>
  <si>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</si>
  <si>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</si>
  <si>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</si>
  <si>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</si>
  <si>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</si>
  <si>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</si>
  <si>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</si>
  <si>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</si>
  <si>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</si>
  <si>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</si>
  <si>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</si>
  <si>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</si>
  <si>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</si>
  <si>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</si>
  <si>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</si>
  <si>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</si>
  <si>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</si>
  <si>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</si>
  <si>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</si>
  <si>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</si>
  <si>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</si>
  <si>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</si>
  <si>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</si>
  <si>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</si>
  <si>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</si>
  <si>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</si>
  <si>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</si>
  <si>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</si>
  <si>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</si>
  <si>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</si>
  <si>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</si>
  <si>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</si>
  <si>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</si>
  <si>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</si>
  <si>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</si>
  <si>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</si>
  <si>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</si>
  <si>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</si>
  <si>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</si>
  <si>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</si>
  <si>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</si>
  <si>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</si>
  <si>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</si>
  <si>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</si>
  <si>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</si>
  <si>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</si>
  <si>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</si>
  <si>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</si>
  <si>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</si>
  <si>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</si>
  <si>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</si>
  <si>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</si>
  <si>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</si>
  <si>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</si>
  <si>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</si>
  <si>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</si>
  <si>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</si>
  <si>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</si>
  <si>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</si>
  <si>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</si>
  <si>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</si>
  <si>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</si>
  <si>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</si>
  <si>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</si>
  <si>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</si>
  <si>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</si>
  <si>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</si>
  <si>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</si>
  <si>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</si>
  <si>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</si>
  <si>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</si>
  <si>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</si>
  <si>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</si>
  <si>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</si>
  <si>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</si>
  <si>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</si>
  <si>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</si>
  <si>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</si>
  <si>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</si>
  <si>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</si>
  <si>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</si>
  <si>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</si>
  <si>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</si>
  <si>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</si>
  <si>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</si>
  <si>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</si>
  <si>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</si>
  <si>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</si>
  <si>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</si>
  <si>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</si>
  <si>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</si>
  <si>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</si>
  <si>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</si>
  <si>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</si>
  <si>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</si>
  <si>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</si>
  <si>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</si>
  <si>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</si>
  <si>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</si>
  <si>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</si>
  <si>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</si>
  <si>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</si>
  <si>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</si>
  <si>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</si>
  <si>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</si>
  <si>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</si>
  <si>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</si>
  <si>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</si>
  <si>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</si>
  <si>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</si>
  <si>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</si>
  <si>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</si>
  <si>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</si>
  <si>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</si>
  <si>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</si>
  <si>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</si>
  <si>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</si>
  <si>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</si>
  <si>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</si>
  <si>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</si>
  <si>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</si>
  <si>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</si>
  <si>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</si>
  <si>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</si>
  <si>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</si>
  <si>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</si>
  <si>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</si>
  <si>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</si>
  <si>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</si>
  <si>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</si>
  <si>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</si>
  <si>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</si>
  <si>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</si>
  <si>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</si>
  <si>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</si>
  <si>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</si>
  <si>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</si>
  <si>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</si>
  <si>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</si>
  <si>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</si>
  <si>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</si>
  <si>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</si>
  <si>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</si>
  <si>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</si>
  <si>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</si>
  <si>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</si>
  <si>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</si>
  <si>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</si>
  <si>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</si>
  <si>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</si>
  <si>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</si>
  <si>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</si>
  <si>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</si>
  <si>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</si>
  <si>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</si>
  <si>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</si>
  <si>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</si>
  <si>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</si>
  <si>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</si>
  <si>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</si>
  <si>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</si>
  <si>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</si>
  <si>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</si>
  <si>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</si>
  <si>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</si>
  <si>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</si>
  <si>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</si>
  <si>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</si>
  <si>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</si>
  <si>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</si>
  <si>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</si>
  <si>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</si>
  <si>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</si>
  <si>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</si>
  <si>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</si>
  <si>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</si>
  <si>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</si>
  <si>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</si>
  <si>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</si>
  <si>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</si>
  <si>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</si>
  <si>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</si>
  <si>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</si>
  <si>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</si>
  <si>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</si>
  <si>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</si>
  <si>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</si>
  <si>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</si>
  <si>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</si>
  <si>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</si>
  <si>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</si>
  <si>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</si>
  <si>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</si>
  <si>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</si>
  <si>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</si>
  <si>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</si>
  <si>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</si>
  <si>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</si>
  <si>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</si>
  <si>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</si>
  <si>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</si>
  <si>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</si>
  <si>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</si>
  <si>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</si>
  <si>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</si>
  <si>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</si>
  <si>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</si>
  <si>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</si>
  <si>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</si>
  <si>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</si>
  <si>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</si>
  <si>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</si>
  <si>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</si>
  <si>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</si>
  <si>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</si>
  <si>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</si>
  <si>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</si>
  <si>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</si>
  <si>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</si>
  <si>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</si>
  <si>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</si>
  <si>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</si>
  <si>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</si>
  <si>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</si>
  <si>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</si>
  <si>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</si>
  <si>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</si>
  <si>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</si>
  <si>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</si>
  <si>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</si>
  <si>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</si>
  <si>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</si>
  <si>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</si>
  <si>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</si>
  <si>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</si>
  <si>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</si>
  <si>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</si>
  <si>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</si>
  <si>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</si>
  <si>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</si>
  <si>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</si>
  <si>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</si>
  <si>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</si>
  <si>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</si>
  <si>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</si>
  <si>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</si>
  <si>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</si>
  <si>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</si>
  <si>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</si>
  <si>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</si>
  <si>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</si>
  <si>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</si>
  <si>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</si>
  <si>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</si>
  <si>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</si>
  <si>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</si>
  <si>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</si>
  <si>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</si>
  <si>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</si>
  <si>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</si>
  <si>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</si>
  <si>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</si>
  <si>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</si>
  <si>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</si>
  <si>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</si>
  <si>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</si>
  <si>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</si>
  <si>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</si>
  <si>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</si>
  <si>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</si>
  <si>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</si>
  <si>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</si>
  <si>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</si>
  <si>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</si>
  <si>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</si>
  <si>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</si>
  <si>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</si>
  <si>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</si>
  <si>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</si>
  <si>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</si>
  <si>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</si>
  <si>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</si>
  <si>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</si>
  <si>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</si>
  <si>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</si>
  <si>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</si>
  <si>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</si>
  <si>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</si>
  <si>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</si>
  <si>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</si>
  <si>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</si>
  <si>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</si>
  <si>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</si>
  <si>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</si>
  <si>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</si>
  <si>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</si>
  <si>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</si>
  <si>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</si>
  <si>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</si>
  <si>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</si>
  <si>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</si>
  <si>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</si>
  <si>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</si>
  <si>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</si>
  <si>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</si>
  <si>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</si>
  <si>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</si>
  <si>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</si>
  <si>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</si>
  <si>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</si>
  <si>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</si>
  <si>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</si>
  <si>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</si>
  <si>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</si>
  <si>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</si>
  <si>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</si>
  <si>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</si>
  <si>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</si>
  <si>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</si>
  <si>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</si>
  <si>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</si>
  <si>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</si>
  <si>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</si>
  <si>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</si>
  <si>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</si>
  <si>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</si>
  <si>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</si>
  <si>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</si>
  <si>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</si>
  <si>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</si>
  <si>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</si>
  <si>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</si>
  <si>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</si>
  <si>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</si>
  <si>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</si>
  <si>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</si>
  <si>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</si>
  <si>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</si>
  <si>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</si>
  <si>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</si>
  <si>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</si>
  <si>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</si>
  <si>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</si>
  <si>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</si>
  <si>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</si>
  <si>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</si>
  <si>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</si>
  <si>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</si>
  <si>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</si>
  <si>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</si>
  <si>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</si>
  <si>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</si>
  <si>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</si>
  <si>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</si>
  <si>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</si>
  <si>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</si>
  <si>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</si>
  <si>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</si>
  <si>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</si>
  <si>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</si>
  <si>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</si>
  <si>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</si>
  <si>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</si>
  <si>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</si>
  <si>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</si>
  <si>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</si>
  <si>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</si>
  <si>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</si>
  <si>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</si>
  <si>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</si>
  <si>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</si>
  <si>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</si>
  <si>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</si>
  <si>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</si>
  <si>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</si>
  <si>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</si>
  <si>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</si>
  <si>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</si>
  <si>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</si>
  <si>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</si>
  <si>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</si>
  <si>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</si>
  <si>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</si>
  <si>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</si>
  <si>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</si>
  <si>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</si>
  <si>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</si>
  <si>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</si>
  <si>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</si>
  <si>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</si>
  <si>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</si>
  <si>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</si>
  <si>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</si>
  <si>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</si>
  <si>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</si>
  <si>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</si>
  <si>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</si>
  <si>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</si>
  <si>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</si>
  <si>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</si>
  <si>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</si>
  <si>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</si>
  <si>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</si>
  <si>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</si>
  <si>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</si>
  <si>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</si>
  <si>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</si>
  <si>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</si>
  <si>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</si>
  <si>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</si>
  <si>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</si>
  <si>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</si>
  <si>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</si>
  <si>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</si>
  <si>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</si>
  <si>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</si>
  <si>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</si>
  <si>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</si>
  <si>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</si>
  <si>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</si>
  <si>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</si>
  <si>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</si>
  <si>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</si>
  <si>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</si>
  <si>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</si>
  <si>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</si>
  <si>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</si>
  <si>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</si>
  <si>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</si>
  <si>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</si>
  <si>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</si>
  <si>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</si>
  <si>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</si>
  <si>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</si>
  <si>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</si>
  <si>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</si>
  <si>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</si>
  <si>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</si>
  <si>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</si>
  <si>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</si>
  <si>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</si>
  <si>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</si>
  <si>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</si>
  <si>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</si>
  <si>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</si>
  <si>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</si>
  <si>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</si>
  <si>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</si>
  <si>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</si>
  <si>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</si>
  <si>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</si>
  <si>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</si>
  <si>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</si>
  <si>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</si>
  <si>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</si>
  <si>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</si>
  <si>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</si>
  <si>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</si>
  <si>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</si>
  <si>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</si>
  <si>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</si>
  <si>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</si>
  <si>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</si>
  <si>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</si>
  <si>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</si>
  <si>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</si>
  <si>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</si>
  <si>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</si>
  <si>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</si>
  <si>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</si>
  <si>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</si>
  <si>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</si>
  <si>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</si>
  <si>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</si>
  <si>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</si>
  <si>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</si>
  <si>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</si>
  <si>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</si>
  <si>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</si>
  <si>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</si>
  <si>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</si>
  <si>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</si>
  <si>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</si>
  <si>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</si>
  <si>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</si>
  <si>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</si>
  <si>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</si>
  <si>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</si>
  <si>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</si>
  <si>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</si>
  <si>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</si>
  <si>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</si>
  <si>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</si>
  <si>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</si>
  <si>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</si>
  <si>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</si>
  <si>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</si>
  <si>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</si>
  <si>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</si>
  <si>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</si>
  <si>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</si>
  <si>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</si>
  <si>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</si>
  <si>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</si>
  <si>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</si>
  <si>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</si>
  <si>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</si>
  <si>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</si>
  <si>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</si>
  <si>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</si>
  <si>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</si>
  <si>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</si>
  <si>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</si>
  <si>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</si>
  <si>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</si>
  <si>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</si>
  <si>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</si>
  <si>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</si>
  <si>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</si>
  <si>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</si>
  <si>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</si>
  <si>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</si>
  <si>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</si>
  <si>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</si>
  <si>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</si>
  <si>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</si>
  <si>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</si>
  <si>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</si>
  <si>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</si>
  <si>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</si>
  <si>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</si>
  <si>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</si>
  <si>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</si>
  <si>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</si>
  <si>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</si>
  <si>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</si>
  <si>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</si>
  <si>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</si>
  <si>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</si>
  <si>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</si>
  <si>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</si>
  <si>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</si>
  <si>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</si>
  <si>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</si>
  <si>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</si>
  <si>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</si>
  <si>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</si>
  <si>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</si>
  <si>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</si>
  <si>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</si>
  <si>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</si>
  <si>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</si>
  <si>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</si>
  <si>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</si>
  <si>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</si>
  <si>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</si>
  <si>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</si>
  <si>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</si>
  <si>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</si>
  <si>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</si>
  <si>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</si>
  <si>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</si>
  <si>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</si>
  <si>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</si>
  <si>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</si>
  <si>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</si>
  <si>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</si>
  <si>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</si>
  <si>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</si>
  <si>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</si>
  <si>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</si>
  <si>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</si>
  <si>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</si>
  <si>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</si>
  <si>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</si>
  <si>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</si>
  <si>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</si>
  <si>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</si>
  <si>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</si>
  <si>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</si>
  <si>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</si>
  <si>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</si>
  <si>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</si>
  <si>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</si>
  <si>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</si>
  <si>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</si>
  <si>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</si>
  <si>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</si>
  <si>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</si>
  <si>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</si>
  <si>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</si>
  <si>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</si>
  <si>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</si>
  <si>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</si>
  <si>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</si>
  <si>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</si>
  <si>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</si>
  <si>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</si>
  <si>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</si>
  <si>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</si>
  <si>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</si>
  <si>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</si>
  <si>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</si>
  <si>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</si>
  <si>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</si>
  <si>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</si>
  <si>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</si>
  <si>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</si>
  <si>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</si>
  <si>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</si>
  <si>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</si>
  <si>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</si>
  <si>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</si>
  <si>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</si>
  <si>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</si>
  <si>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</si>
  <si>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</si>
  <si>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</si>
  <si>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</si>
  <si>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</si>
  <si>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</si>
  <si>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</si>
  <si>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</si>
  <si>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</si>
  <si>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</si>
  <si>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</si>
  <si>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</si>
  <si>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</si>
  <si>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</si>
  <si>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</si>
  <si>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</si>
  <si>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</si>
  <si>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</si>
  <si>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</si>
  <si>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</si>
  <si>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</si>
  <si>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</si>
  <si>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</si>
  <si>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</si>
  <si>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</si>
  <si>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</si>
  <si>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</si>
  <si>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</si>
  <si>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</si>
  <si>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</si>
  <si>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</si>
  <si>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</si>
  <si>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</si>
  <si>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</si>
  <si>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</si>
  <si>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</si>
  <si>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</si>
  <si>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</si>
  <si>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</si>
  <si>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</si>
  <si>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</si>
  <si>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</si>
  <si>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</si>
  <si>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</si>
  <si>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</si>
  <si>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</si>
  <si>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</si>
  <si>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</si>
  <si>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</si>
  <si>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</si>
  <si>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</si>
  <si>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</si>
  <si>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</si>
  <si>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</si>
  <si>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</si>
  <si>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</si>
  <si>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</si>
  <si>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</si>
  <si>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</si>
  <si>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</si>
  <si>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</si>
  <si>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</si>
  <si>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</si>
  <si>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</si>
  <si>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</si>
  <si>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</si>
  <si>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</si>
  <si>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</si>
  <si>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</si>
  <si>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</si>
  <si>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</si>
  <si>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</si>
  <si>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</si>
  <si>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</si>
  <si>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</si>
  <si>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</si>
  <si>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</si>
  <si>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</si>
  <si>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</si>
  <si>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</si>
  <si>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</si>
  <si>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</si>
  <si>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</si>
  <si>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</si>
  <si>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</si>
  <si>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</si>
  <si>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</si>
  <si>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</si>
  <si>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</si>
  <si>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</si>
  <si>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</si>
  <si>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</si>
  <si>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</si>
  <si>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</si>
  <si>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</si>
  <si>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</si>
  <si>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</si>
  <si>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</si>
  <si>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</si>
  <si>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</si>
  <si>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</si>
  <si>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</si>
  <si>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</si>
  <si>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</si>
  <si>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</si>
  <si>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</si>
  <si>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</si>
  <si>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</si>
  <si>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</si>
  <si>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</si>
  <si>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</si>
  <si>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</si>
  <si>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</si>
  <si>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</si>
  <si>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</si>
  <si>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</si>
  <si>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</si>
  <si>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</si>
  <si>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</si>
  <si>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</si>
  <si>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</si>
  <si>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</si>
  <si>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</si>
  <si>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</si>
  <si>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</si>
  <si>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</si>
  <si>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</si>
  <si>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</si>
  <si>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</si>
  <si>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</si>
  <si>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</si>
  <si>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</si>
  <si>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</si>
  <si>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</si>
  <si>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</si>
  <si>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</si>
  <si>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</si>
  <si>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</si>
  <si>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</si>
  <si>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</si>
  <si>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</si>
  <si>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</si>
  <si>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</si>
  <si>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</si>
  <si>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</si>
  <si>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</si>
  <si>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</si>
  <si>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</si>
  <si>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</si>
  <si>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</si>
  <si>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</si>
  <si>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</si>
  <si>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</si>
  <si>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</si>
  <si>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</si>
  <si>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</si>
  <si>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</si>
  <si>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</si>
  <si>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</si>
  <si>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</si>
  <si>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</si>
  <si>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</si>
  <si>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</si>
  <si>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</si>
  <si>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</si>
  <si>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</si>
  <si>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</si>
  <si>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</si>
  <si>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</si>
  <si>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</si>
  <si>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</si>
  <si>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</si>
  <si>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</si>
  <si>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</si>
  <si>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</si>
  <si>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</si>
  <si>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</si>
  <si>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</si>
  <si>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</si>
  <si>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</si>
  <si>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</si>
  <si>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</si>
  <si>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</si>
  <si>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</si>
  <si>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</si>
  <si>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</si>
  <si>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</si>
  <si>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</si>
  <si>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</si>
  <si>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</si>
  <si>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</si>
  <si>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</si>
  <si>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</si>
  <si>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</si>
  <si>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</si>
  <si>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</si>
  <si>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</si>
  <si>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</si>
  <si>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</si>
  <si>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</si>
  <si>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</si>
  <si>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</si>
  <si>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</si>
  <si>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</si>
  <si>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</si>
  <si>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</si>
  <si>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</si>
  <si>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</si>
  <si>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</si>
  <si>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</si>
  <si>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</si>
  <si>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</si>
  <si>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</si>
  <si>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</si>
  <si>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</si>
  <si>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</si>
  <si>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</si>
  <si>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</si>
  <si>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</si>
  <si>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</si>
  <si>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</si>
  <si>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</si>
  <si>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</si>
  <si>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</si>
  <si>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</si>
  <si>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</si>
  <si>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</si>
  <si>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</si>
  <si>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</si>
  <si>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</si>
  <si>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</si>
  <si>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</si>
  <si>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</si>
  <si>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</si>
  <si>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</si>
  <si>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</si>
  <si>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</si>
  <si>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</si>
  <si>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</si>
  <si>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</si>
  <si>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</si>
  <si>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</si>
  <si>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</si>
  <si>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</si>
  <si>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</si>
  <si>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</si>
  <si>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</si>
  <si>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</si>
  <si>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</si>
  <si>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</si>
  <si>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</si>
  <si>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</si>
  <si>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</si>
  <si>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</si>
  <si>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</si>
  <si>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</si>
  <si>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</si>
  <si>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</si>
  <si>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</si>
  <si>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</si>
  <si>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</si>
  <si>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</si>
  <si>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</si>
  <si>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</si>
  <si>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</si>
  <si>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</si>
  <si>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</si>
  <si>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</si>
  <si>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</si>
  <si>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</si>
  <si>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</si>
  <si>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</si>
  <si>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</si>
  <si>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</si>
  <si>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</si>
  <si>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</si>
  <si>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</si>
  <si>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</si>
  <si>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</si>
  <si>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</si>
  <si>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</si>
  <si>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</si>
  <si>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</si>
  <si>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</si>
  <si>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</si>
  <si>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</si>
  <si>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</si>
  <si>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</si>
  <si>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</si>
  <si>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</si>
  <si>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</si>
  <si>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</si>
  <si>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</si>
  <si>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</si>
  <si>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</si>
  <si>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</si>
  <si>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</si>
  <si>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</si>
  <si>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</si>
  <si>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</si>
  <si>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</si>
  <si>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</si>
  <si>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</si>
  <si>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</si>
  <si>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</si>
  <si>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</si>
  <si>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</si>
  <si>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</si>
  <si>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</si>
  <si>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</si>
  <si>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</si>
  <si>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</si>
  <si>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</si>
  <si>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</si>
  <si>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</si>
  <si>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</si>
  <si>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</si>
  <si>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</si>
  <si>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</si>
  <si>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</si>
  <si>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</si>
  <si>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</si>
  <si>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</si>
  <si>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</si>
  <si>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</si>
  <si>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</si>
  <si>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</si>
  <si>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</si>
  <si>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</si>
  <si>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</si>
  <si>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</si>
  <si>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</si>
  <si>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</si>
  <si>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</si>
  <si>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</si>
  <si>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</si>
  <si>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</si>
  <si>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</si>
  <si>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</si>
  <si>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</si>
  <si>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</si>
  <si>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</si>
  <si>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</si>
  <si>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</si>
  <si>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</si>
  <si>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</si>
  <si>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</si>
  <si>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</si>
  <si>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</si>
  <si>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</si>
  <si>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</si>
  <si>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</si>
  <si>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</si>
  <si>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</si>
  <si>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</si>
  <si>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</si>
  <si>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</si>
  <si>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</si>
  <si>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</si>
  <si>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</si>
  <si>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</si>
  <si>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</si>
  <si>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</si>
  <si>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</si>
  <si>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</si>
  <si>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</si>
  <si>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</si>
  <si>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</si>
  <si>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</si>
  <si>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</si>
  <si>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</si>
  <si>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</si>
  <si>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</si>
  <si>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</si>
  <si>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</si>
  <si>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</si>
  <si>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</si>
  <si>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</si>
  <si>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</si>
  <si>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</si>
  <si>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</si>
  <si>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</si>
  <si>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</si>
  <si>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</si>
  <si>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</si>
  <si>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</si>
  <si>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</si>
  <si>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</si>
  <si>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</si>
  <si>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</si>
  <si>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</si>
  <si>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</si>
  <si>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</si>
  <si>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</si>
  <si>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</si>
  <si>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</si>
  <si>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</si>
  <si>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</si>
  <si>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</si>
  <si>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</si>
  <si>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</si>
  <si>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</si>
  <si>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</si>
  <si>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</si>
  <si>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</si>
  <si>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</si>
  <si>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</si>
  <si>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</si>
  <si>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</si>
  <si>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</si>
  <si>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</si>
  <si>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</si>
  <si>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</si>
  <si>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</si>
  <si>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</si>
  <si>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</si>
  <si>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</si>
  <si>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</si>
  <si>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</si>
  <si>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</si>
  <si>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</si>
  <si>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</si>
  <si>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</si>
  <si>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</si>
  <si>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</si>
  <si>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</si>
  <si>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</si>
  <si>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</si>
  <si>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</si>
  <si>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</si>
  <si>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</si>
  <si>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</si>
  <si>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</si>
  <si>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</si>
  <si>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</si>
  <si>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</si>
  <si>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</si>
  <si>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</si>
  <si>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</si>
  <si>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</si>
  <si>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</si>
  <si>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</si>
  <si>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</si>
  <si>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</si>
  <si>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</si>
  <si>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</si>
  <si>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</si>
  <si>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</si>
  <si>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</si>
  <si>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</si>
  <si>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</si>
  <si>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</si>
  <si>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</si>
  <si>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</si>
  <si>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</si>
  <si>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</si>
  <si>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</si>
  <si>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</si>
  <si>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</si>
  <si>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</si>
  <si>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</si>
  <si>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</si>
  <si>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</si>
  <si>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</si>
  <si>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</si>
  <si>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</si>
  <si>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</si>
  <si>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</si>
  <si>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</si>
  <si>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</si>
  <si>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</si>
  <si>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</si>
  <si>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</si>
  <si>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</si>
  <si>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</si>
  <si>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</si>
  <si>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</si>
  <si>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</si>
  <si>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</si>
  <si>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</si>
  <si>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</si>
  <si>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</si>
  <si>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</si>
  <si>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</si>
  <si>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</si>
  <si>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</si>
  <si>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</si>
  <si>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</si>
  <si>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</si>
  <si>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</si>
  <si>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</si>
  <si>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</si>
  <si>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</si>
  <si>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</si>
  <si>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</si>
  <si>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</si>
  <si>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</si>
  <si>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</si>
  <si>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</si>
  <si>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</si>
  <si>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</si>
  <si>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</si>
  <si>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</si>
  <si>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</si>
  <si>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</si>
  <si>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</si>
  <si>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</si>
  <si>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</si>
  <si>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</si>
  <si>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</si>
  <si>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</si>
  <si>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</si>
  <si>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</si>
  <si>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</si>
  <si>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</si>
  <si>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</si>
  <si>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</si>
  <si>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</si>
  <si>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</si>
  <si>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</si>
  <si>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</si>
  <si>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</si>
  <si>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</si>
  <si>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</si>
  <si>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</si>
  <si>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</si>
  <si>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</si>
  <si>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</si>
  <si>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</si>
  <si>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</si>
  <si>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</si>
  <si>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</si>
  <si>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</si>
  <si>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</si>
  <si>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</si>
  <si>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</si>
  <si>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</si>
  <si>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</si>
  <si>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</si>
  <si>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</si>
  <si>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</si>
  <si>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</si>
  <si>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</si>
  <si>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</si>
  <si>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</si>
  <si>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</si>
  <si>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</si>
  <si>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</si>
  <si>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</si>
  <si>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</si>
  <si>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</si>
  <si>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</si>
  <si>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</si>
  <si>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</si>
  <si>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</si>
  <si>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</si>
  <si>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</si>
  <si>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</si>
  <si>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</si>
  <si>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</si>
  <si>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</si>
  <si>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</si>
  <si>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</si>
  <si>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</si>
  <si>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</si>
  <si>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</si>
  <si>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</si>
  <si>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</si>
  <si>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</si>
  <si>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</si>
  <si>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</si>
  <si>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</si>
  <si>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</si>
  <si>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</si>
  <si>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</si>
  <si>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</si>
  <si>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</si>
  <si>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</si>
  <si>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</si>
  <si>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</si>
  <si>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</si>
  <si>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</si>
  <si>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</si>
  <si>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</si>
  <si>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</si>
  <si>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</si>
  <si>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</si>
  <si>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</si>
  <si>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</si>
  <si>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</si>
  <si>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</si>
  <si>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</si>
  <si>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</si>
  <si>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</si>
  <si>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</si>
  <si>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</si>
  <si>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</si>
  <si>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</si>
  <si>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</si>
  <si>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</si>
  <si>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</si>
  <si>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</si>
  <si>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</si>
  <si>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</si>
  <si>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</si>
  <si>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</si>
  <si>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</si>
  <si>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</si>
  <si>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</si>
  <si>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</si>
  <si>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</si>
  <si>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</si>
  <si>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</si>
  <si>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</si>
  <si>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</si>
  <si>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</si>
  <si>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</si>
  <si>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</si>
  <si>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</si>
  <si>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</si>
  <si>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</si>
  <si>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</si>
  <si>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</si>
  <si>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</si>
  <si>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</si>
  <si>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</si>
  <si>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</si>
  <si>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</si>
  <si>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</si>
  <si>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</si>
  <si>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</si>
  <si>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</si>
  <si>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</si>
  <si>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</si>
  <si>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</si>
  <si>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</si>
  <si>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</si>
  <si>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</si>
  <si>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</si>
  <si>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</si>
  <si>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</si>
  <si>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</si>
  <si>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</si>
  <si>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</si>
  <si>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</si>
  <si>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</si>
  <si>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</si>
  <si>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</si>
  <si>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</si>
  <si>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</si>
  <si>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</si>
  <si>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</si>
  <si>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</si>
  <si>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</si>
  <si>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</si>
  <si>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</si>
  <si>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</si>
  <si>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</si>
  <si>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</si>
  <si>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</si>
  <si>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</si>
  <si>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</si>
  <si>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</si>
  <si>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</si>
  <si>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</si>
  <si>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</si>
  <si>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</si>
  <si>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</si>
  <si>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</si>
  <si>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</si>
  <si>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</si>
  <si>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</si>
  <si>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</si>
  <si>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</si>
  <si>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</si>
  <si>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</si>
  <si>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</si>
  <si>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</si>
  <si>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</si>
  <si>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</si>
  <si>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</si>
  <si>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</si>
  <si>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</si>
  <si>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</si>
  <si>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</si>
  <si>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</si>
  <si>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</si>
  <si>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</si>
  <si>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</si>
  <si>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</si>
  <si>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</si>
  <si>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</si>
  <si>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</si>
  <si>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</si>
  <si>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</si>
  <si>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</si>
  <si>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</si>
  <si>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</si>
  <si>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</si>
  <si>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</si>
  <si>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</si>
  <si>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</si>
  <si>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</si>
  <si>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</si>
  <si>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</si>
  <si>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</si>
  <si>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</si>
  <si>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</si>
  <si>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</si>
  <si>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</si>
  <si>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</si>
  <si>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</si>
  <si>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</si>
  <si>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</si>
  <si>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</si>
  <si>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</si>
  <si>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</si>
  <si>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</si>
  <si>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</si>
  <si>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</si>
  <si>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</si>
  <si>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</si>
  <si>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</si>
  <si>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</si>
  <si>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</si>
  <si>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</si>
  <si>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</si>
  <si>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</si>
  <si>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</si>
  <si>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</si>
  <si>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</si>
  <si>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</si>
  <si>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</si>
  <si>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</si>
  <si>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</si>
  <si>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</si>
  <si>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</si>
  <si>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</si>
  <si>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</si>
  <si>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</si>
  <si>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</si>
  <si>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</si>
  <si>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</si>
  <si>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</si>
  <si>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</si>
  <si>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</si>
  <si>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</si>
  <si>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</si>
  <si>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</si>
  <si>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</si>
  <si>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</si>
  <si>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</si>
  <si>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</si>
  <si>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</si>
  <si>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</si>
  <si>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</si>
  <si>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</si>
  <si>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</si>
  <si>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</si>
  <si>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</si>
  <si>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</si>
  <si>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</si>
  <si>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</si>
  <si>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</si>
  <si>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</si>
  <si>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</si>
  <si>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</si>
  <si>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</si>
  <si>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</si>
  <si>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</si>
  <si>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</si>
  <si>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</si>
  <si>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</si>
  <si>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</si>
  <si>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</si>
  <si>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</si>
  <si>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</si>
  <si>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</si>
  <si>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</si>
  <si>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</si>
  <si>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</si>
  <si>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</si>
  <si>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</si>
  <si>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</si>
  <si>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</si>
  <si>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</si>
  <si>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</si>
  <si>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</si>
  <si>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</si>
  <si>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</si>
  <si>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</si>
  <si>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</si>
  <si>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</si>
  <si>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</si>
  <si>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</si>
  <si>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</si>
  <si>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</si>
  <si>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</si>
  <si>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</si>
  <si>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</si>
  <si>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</si>
  <si>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</si>
  <si>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</si>
  <si>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</si>
  <si>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</si>
  <si>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</si>
  <si>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</si>
  <si>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</si>
  <si>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</si>
  <si>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</si>
  <si>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</si>
  <si>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</si>
  <si>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</si>
  <si>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</si>
  <si>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</si>
  <si>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</si>
  <si>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</si>
  <si>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</si>
  <si>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</si>
  <si>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</si>
  <si>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</si>
  <si>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</si>
  <si>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</si>
  <si>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</si>
  <si>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</si>
  <si>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</si>
  <si>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</si>
  <si>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</si>
  <si>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</si>
  <si>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</si>
  <si>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</si>
  <si>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</si>
  <si>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</si>
  <si>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</si>
  <si>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</si>
  <si>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</si>
  <si>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</si>
  <si>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</si>
  <si>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</si>
  <si>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</si>
  <si>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</si>
  <si>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</si>
  <si>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</si>
  <si>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</si>
  <si>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</si>
  <si>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</si>
  <si>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</si>
  <si>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</si>
  <si>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</si>
  <si>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</si>
  <si>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</si>
  <si>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</si>
  <si>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</si>
  <si>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</si>
  <si>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</si>
  <si>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</si>
  <si>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</si>
  <si>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</si>
  <si>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</si>
  <si>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</si>
  <si>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</si>
  <si>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</si>
  <si>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</si>
  <si>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</si>
  <si>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</si>
  <si>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</si>
  <si>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</si>
  <si>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</si>
  <si>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</si>
  <si>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</si>
  <si>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</si>
  <si>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</si>
  <si>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</si>
  <si>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</si>
  <si>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</si>
  <si>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</si>
  <si>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</si>
  <si>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</si>
  <si>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</si>
  <si>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</si>
  <si>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</si>
  <si>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</si>
  <si>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</si>
  <si>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</si>
  <si>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</si>
  <si>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</si>
  <si>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</si>
  <si>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</si>
  <si>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</si>
  <si>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</si>
  <si>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</si>
  <si>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</si>
  <si>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</si>
  <si>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</si>
  <si>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</si>
  <si>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</si>
  <si>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</si>
  <si>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</si>
  <si>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</si>
  <si>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</si>
  <si>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</si>
  <si>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</si>
  <si>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</si>
  <si>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</si>
  <si>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</si>
  <si>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</si>
  <si>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</si>
  <si>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</si>
  <si>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</si>
  <si>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</si>
  <si>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</si>
  <si>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</si>
  <si>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</si>
  <si>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</si>
  <si>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</si>
  <si>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</si>
  <si>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</si>
  <si>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</si>
  <si>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</si>
  <si>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</si>
  <si>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</si>
  <si>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</si>
  <si>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</si>
  <si>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</si>
  <si>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</si>
  <si>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</si>
  <si>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</si>
  <si>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</si>
  <si>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</si>
  <si>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</si>
  <si>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</si>
  <si>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</si>
  <si>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</si>
  <si>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</si>
  <si>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</si>
  <si>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</si>
  <si>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</si>
  <si>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</si>
  <si>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</si>
  <si>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</si>
  <si>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</si>
  <si>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</si>
  <si>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</si>
  <si>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</si>
  <si>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</si>
  <si>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</si>
  <si>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</si>
  <si>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</si>
  <si>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</si>
  <si>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</si>
  <si>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</si>
  <si>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</si>
  <si>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</si>
  <si>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</si>
  <si>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</si>
  <si>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</si>
  <si>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</si>
  <si>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</si>
  <si>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</si>
  <si>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</si>
  <si>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</si>
  <si>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</si>
  <si>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</si>
  <si>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</si>
  <si>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</si>
  <si>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</si>
  <si>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</si>
  <si>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</si>
  <si>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</si>
  <si>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</si>
  <si>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</si>
  <si>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</si>
  <si>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</si>
  <si>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</si>
  <si>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</si>
  <si>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</si>
  <si>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</si>
  <si>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</si>
  <si>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</si>
  <si>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</si>
  <si>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</si>
  <si>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</si>
  <si>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</si>
  <si>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</si>
  <si>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</si>
  <si>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</si>
  <si>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</si>
  <si>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</si>
  <si>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</si>
  <si>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</si>
  <si>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</si>
  <si>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</si>
  <si>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</si>
  <si>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</si>
  <si>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</si>
  <si>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</si>
  <si>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</si>
  <si>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</si>
  <si>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</si>
  <si>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</si>
  <si>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</si>
  <si>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</si>
  <si>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</si>
  <si>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</si>
  <si>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</si>
  <si>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</si>
  <si>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</si>
  <si>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</si>
  <si>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</si>
  <si>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</si>
  <si>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</si>
  <si>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</si>
  <si>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</si>
  <si>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</si>
  <si>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</si>
  <si>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</si>
  <si>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</si>
  <si>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</si>
  <si>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</si>
  <si>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</si>
  <si>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</si>
  <si>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</si>
  <si>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</si>
  <si>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</si>
  <si>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</si>
  <si>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</si>
  <si>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</si>
  <si>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</si>
  <si>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</si>
  <si>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</si>
  <si>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</si>
  <si>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</si>
  <si>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</si>
  <si>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</si>
  <si>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</si>
  <si>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</si>
  <si>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</si>
  <si>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</si>
  <si>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</si>
  <si>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</si>
  <si>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</si>
  <si>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</si>
  <si>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</si>
  <si>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</si>
  <si>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</si>
  <si>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</si>
  <si>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</si>
  <si>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</si>
  <si>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</si>
  <si>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</si>
  <si>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</si>
  <si>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</si>
  <si>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</si>
  <si>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</si>
  <si>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</si>
  <si>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</si>
  <si>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</si>
  <si>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</si>
  <si>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</si>
  <si>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</si>
  <si>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</si>
  <si>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</si>
  <si>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</si>
  <si>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</si>
  <si>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</si>
  <si>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</si>
  <si>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</si>
  <si>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</si>
  <si>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</si>
  <si>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</si>
  <si>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</si>
  <si>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</si>
  <si>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</si>
  <si>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</si>
  <si>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</si>
  <si>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</si>
  <si>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</si>
  <si>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</si>
  <si>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</si>
  <si>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</si>
  <si>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</si>
  <si>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</si>
  <si>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</si>
  <si>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</si>
  <si>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</si>
  <si>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</si>
  <si>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</si>
  <si>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</si>
  <si>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</si>
  <si>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</si>
  <si>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</si>
  <si>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</si>
  <si>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</si>
  <si>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</si>
  <si>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</si>
  <si>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</si>
  <si>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</si>
  <si>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</si>
  <si>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</si>
  <si>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</si>
  <si>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</si>
  <si>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</si>
  <si>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</si>
  <si>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</si>
  <si>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</si>
  <si>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</si>
  <si>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</si>
  <si>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</si>
  <si>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</si>
  <si>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</si>
  <si>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</si>
  <si>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</si>
  <si>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</si>
  <si>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</si>
  <si>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</si>
  <si>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</si>
  <si>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</si>
  <si>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</si>
  <si>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</si>
  <si>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</si>
  <si>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</si>
  <si>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</si>
  <si>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</si>
  <si>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</si>
  <si>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</si>
  <si>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</si>
  <si>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</si>
  <si>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</si>
  <si>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</si>
  <si>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</si>
  <si>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</si>
  <si>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</si>
  <si>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</si>
  <si>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</si>
  <si>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</si>
  <si>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</si>
  <si>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</si>
  <si>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</si>
  <si>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</si>
  <si>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</si>
  <si>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</si>
  <si>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</si>
  <si>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</si>
  <si>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</si>
  <si>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</si>
  <si>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</si>
  <si>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</si>
  <si>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</si>
  <si>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</si>
  <si>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</si>
  <si>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</si>
  <si>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</si>
  <si>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</si>
  <si>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</si>
  <si>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</si>
  <si>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</si>
  <si>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</si>
  <si>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</si>
  <si>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</si>
  <si>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</si>
  <si>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</si>
  <si>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</si>
  <si>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</si>
  <si>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</si>
  <si>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</si>
  <si>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</si>
  <si>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</si>
  <si>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</si>
  <si>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</si>
  <si>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</si>
  <si>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</si>
  <si>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</si>
  <si>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</si>
  <si>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</si>
  <si>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</si>
  <si>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</si>
  <si>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</si>
  <si>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</si>
  <si>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</si>
  <si>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</si>
  <si>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</si>
  <si>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</si>
  <si>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</si>
  <si>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</si>
  <si>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</si>
  <si>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</si>
  <si>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</si>
  <si>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</si>
  <si>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</si>
  <si>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</si>
  <si>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</si>
  <si>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</si>
  <si>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</si>
  <si>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</si>
  <si>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</si>
  <si>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</si>
  <si>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</si>
  <si>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</si>
  <si>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</si>
  <si>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</si>
  <si>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</si>
  <si>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</si>
  <si>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</si>
  <si>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</si>
  <si>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</si>
  <si>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</si>
  <si>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</si>
  <si>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</si>
  <si>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</si>
  <si>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</si>
  <si>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</si>
  <si>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</si>
  <si>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</si>
  <si>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</si>
  <si>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</si>
  <si>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</si>
  <si>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</si>
  <si>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</si>
  <si>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</si>
  <si>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</si>
  <si>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</si>
  <si>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</si>
  <si>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</si>
  <si>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</si>
  <si>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</si>
  <si>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</si>
  <si>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</si>
  <si>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</si>
  <si>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</si>
  <si>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</si>
  <si>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</si>
  <si>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</si>
  <si>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</si>
  <si>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</si>
  <si>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</si>
  <si>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</si>
  <si>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</si>
  <si>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</si>
  <si>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</si>
  <si>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</si>
  <si>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</si>
  <si>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</si>
  <si>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</si>
  <si>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</si>
  <si>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</si>
  <si>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</si>
  <si>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</si>
  <si>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</si>
  <si>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</si>
  <si>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</si>
  <si>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</si>
  <si>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</si>
  <si>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</si>
  <si>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</si>
  <si>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</si>
  <si>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</si>
  <si>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</si>
  <si>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</si>
  <si>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</si>
  <si>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</si>
  <si>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</si>
  <si>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</si>
  <si>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</si>
  <si>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</si>
  <si>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</si>
  <si>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</si>
  <si>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</si>
  <si>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</si>
  <si>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</si>
  <si>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</si>
  <si>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</si>
  <si>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</si>
  <si>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</si>
  <si>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</si>
  <si>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</si>
  <si>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</si>
  <si>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</si>
  <si>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</si>
  <si>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</si>
  <si>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</si>
  <si>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</si>
  <si>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</si>
  <si>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</si>
  <si>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</si>
  <si>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</si>
  <si>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</si>
  <si>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</si>
  <si>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</si>
  <si>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</si>
  <si>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</si>
  <si>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</si>
  <si>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</si>
  <si>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</si>
  <si>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</si>
  <si>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</si>
  <si>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</si>
  <si>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</si>
  <si>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</si>
  <si>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</si>
  <si>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</si>
  <si>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</si>
  <si>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</si>
  <si>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</si>
  <si>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</si>
  <si>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</si>
  <si>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</si>
  <si>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</si>
  <si>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</si>
  <si>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</si>
  <si>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</si>
  <si>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</si>
  <si>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</si>
  <si>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</si>
  <si>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</si>
  <si>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</si>
  <si>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</si>
  <si>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</si>
  <si>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</si>
  <si>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</si>
  <si>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</si>
  <si>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</si>
  <si>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</si>
  <si>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</si>
  <si>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</si>
  <si>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</si>
  <si>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</si>
  <si>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</si>
  <si>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</si>
  <si>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</si>
  <si>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</si>
  <si>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</si>
  <si>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</si>
  <si>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</si>
  <si>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</si>
  <si>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</si>
  <si>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</si>
  <si>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</si>
  <si>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</si>
  <si>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</si>
  <si>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</si>
  <si>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</si>
  <si>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</si>
  <si>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</si>
  <si>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</si>
  <si>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</si>
  <si>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</si>
  <si>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</si>
  <si>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</si>
  <si>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</si>
  <si>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</si>
  <si>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</si>
  <si>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</si>
  <si>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</si>
  <si>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</si>
  <si>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</si>
  <si>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</si>
  <si>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</si>
  <si>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</si>
  <si>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</si>
  <si>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</si>
  <si>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</si>
  <si>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</si>
  <si>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</si>
  <si>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</si>
  <si>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</si>
  <si>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</si>
  <si>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</si>
  <si>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</si>
  <si>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</si>
  <si>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</si>
  <si>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</si>
  <si>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</si>
  <si>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</si>
  <si>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</si>
  <si>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</si>
  <si>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</si>
  <si>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</si>
  <si>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</si>
  <si>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</si>
  <si>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</si>
  <si>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</si>
  <si>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</si>
  <si>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</si>
  <si>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</si>
  <si>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</si>
  <si>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</si>
  <si>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</si>
  <si>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</si>
  <si>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</si>
  <si>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</si>
  <si>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</si>
  <si>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</si>
  <si>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</si>
  <si>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</si>
  <si>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</si>
  <si>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</si>
  <si>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</si>
  <si>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</si>
  <si>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</si>
  <si>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</si>
  <si>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</si>
  <si>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</si>
  <si>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</si>
  <si>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</si>
  <si>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</si>
  <si>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</si>
  <si>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</si>
  <si>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</si>
  <si>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</si>
  <si>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</si>
  <si>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</si>
  <si>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</si>
  <si>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</si>
  <si>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</si>
  <si>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</si>
  <si>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</si>
  <si>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</si>
  <si>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</si>
  <si>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</si>
  <si>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</si>
  <si>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</si>
  <si>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</si>
  <si>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</si>
  <si>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</si>
  <si>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</si>
  <si>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</si>
  <si>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</si>
  <si>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</si>
  <si>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</si>
  <si>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</si>
  <si>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</si>
  <si>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</si>
  <si>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</si>
  <si>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</si>
  <si>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</si>
  <si>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</si>
  <si>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</si>
  <si>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</si>
  <si>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</si>
  <si>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</si>
  <si>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</si>
  <si>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</si>
  <si>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</si>
  <si>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</si>
  <si>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</si>
  <si>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</si>
  <si>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</si>
  <si>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</si>
  <si>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</si>
  <si>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</si>
  <si>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</si>
  <si>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</si>
  <si>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</si>
  <si>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</si>
  <si>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</si>
  <si>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</si>
  <si>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</si>
  <si>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</si>
  <si>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</si>
  <si>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</si>
  <si>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</si>
  <si>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</si>
  <si>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</si>
  <si>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</si>
  <si>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</si>
  <si>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</si>
  <si>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</si>
  <si>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</si>
  <si>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</si>
  <si>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</si>
  <si>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</si>
  <si>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</si>
  <si>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</si>
  <si>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</si>
  <si>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</si>
  <si>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</si>
  <si>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</si>
  <si>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</si>
  <si>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</si>
  <si>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</si>
  <si>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</si>
  <si>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</si>
  <si>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</si>
  <si>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</si>
  <si>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</si>
  <si>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</si>
  <si>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</si>
  <si>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</si>
  <si>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</si>
  <si>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</si>
  <si>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</si>
  <si>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</si>
  <si>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</si>
  <si>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</si>
  <si>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</si>
  <si>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</si>
  <si>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</si>
  <si>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</si>
  <si>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</si>
  <si>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</si>
  <si>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</si>
  <si>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</si>
  <si>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</si>
  <si>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</si>
  <si>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</si>
  <si>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</si>
  <si>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</si>
  <si>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</si>
  <si>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</si>
  <si>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</si>
  <si>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</si>
  <si>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</si>
  <si>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</si>
  <si>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</si>
  <si>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</si>
  <si>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</si>
  <si>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</si>
  <si>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</si>
  <si>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</si>
  <si>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</si>
  <si>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</si>
  <si>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</si>
  <si>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</si>
  <si>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</si>
  <si>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</si>
  <si>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</si>
  <si>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</si>
  <si>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</si>
  <si>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</si>
  <si>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</si>
  <si>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</si>
  <si>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</si>
  <si>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</si>
  <si>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</si>
  <si>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</si>
  <si>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</si>
  <si>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</si>
  <si>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</si>
  <si>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</si>
  <si>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</si>
  <si>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</si>
  <si>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</si>
  <si>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</si>
  <si>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</si>
  <si>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</si>
  <si>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</si>
  <si>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</si>
  <si>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</si>
  <si>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</si>
  <si>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</si>
  <si>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</si>
  <si>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</si>
  <si>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</si>
  <si>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</si>
  <si>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</si>
  <si>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</si>
  <si>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</si>
  <si>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</si>
  <si>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</si>
  <si>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</si>
  <si>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</si>
  <si>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</si>
  <si>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</si>
  <si>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</si>
  <si>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</si>
  <si>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</si>
  <si>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</si>
  <si>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</si>
  <si>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</si>
  <si>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</si>
  <si>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</si>
  <si>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</si>
  <si>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</si>
  <si>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</si>
  <si>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</si>
  <si>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</si>
  <si>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</si>
  <si>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</si>
  <si>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</si>
  <si>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</si>
  <si>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</si>
  <si>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</si>
  <si>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</si>
  <si>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</si>
  <si>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</si>
  <si>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</si>
  <si>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</si>
  <si>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</si>
  <si>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</si>
  <si>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</si>
  <si>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</si>
  <si>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</si>
  <si>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</si>
  <si>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</si>
  <si>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</si>
  <si>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</si>
  <si>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</si>
  <si>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</si>
  <si>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</si>
  <si>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</si>
  <si>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</si>
  <si>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</si>
  <si>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</si>
  <si>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</si>
  <si>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</si>
  <si>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</si>
  <si>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</si>
  <si>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</si>
  <si>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</si>
  <si>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</si>
  <si>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</si>
  <si>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</si>
  <si>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</si>
  <si>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</si>
  <si>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</si>
  <si>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</si>
  <si>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</si>
  <si>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</si>
  <si>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</si>
  <si>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</si>
  <si>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</si>
  <si>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</si>
  <si>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</si>
  <si>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</si>
  <si>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</si>
  <si>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</si>
  <si>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</si>
  <si>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</si>
  <si>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</si>
  <si>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</si>
  <si>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</si>
  <si>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</si>
  <si>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</si>
  <si>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</si>
  <si>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</si>
  <si>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</si>
  <si>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</si>
  <si>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</si>
  <si>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</si>
  <si>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</si>
  <si>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</si>
  <si>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</si>
  <si>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</si>
  <si>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</si>
  <si>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</si>
  <si>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</si>
  <si>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</si>
  <si>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</si>
  <si>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</si>
  <si>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</si>
  <si>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</si>
  <si>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</si>
  <si>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</si>
  <si>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</si>
  <si>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</si>
  <si>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</si>
  <si>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</si>
  <si>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</si>
  <si>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</si>
  <si>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</si>
  <si>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</si>
  <si>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</si>
  <si>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</si>
  <si>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</si>
  <si>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</si>
  <si>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</si>
  <si>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</si>
  <si>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</si>
  <si>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</si>
  <si>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</si>
  <si>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</si>
  <si>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</si>
  <si>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</si>
  <si>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</si>
  <si>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</si>
  <si>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</si>
  <si>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</si>
  <si>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</si>
  <si>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</si>
  <si>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</si>
  <si>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</si>
  <si>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</si>
  <si>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</si>
  <si>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</si>
  <si>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</si>
  <si>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</si>
  <si>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</si>
  <si>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</si>
  <si>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</si>
  <si>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</si>
  <si>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</si>
  <si>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</si>
  <si>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</si>
  <si>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</si>
  <si>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</si>
  <si>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</si>
  <si>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</si>
  <si>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</si>
  <si>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</si>
  <si>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</si>
  <si>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</si>
  <si>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</si>
  <si>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</si>
  <si>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</si>
  <si>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</si>
  <si>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</si>
  <si>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</si>
  <si>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</si>
  <si>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</si>
  <si>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</si>
  <si>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</si>
  <si>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</si>
  <si>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</si>
  <si>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</si>
  <si>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</si>
  <si>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</si>
  <si>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</si>
  <si>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</si>
  <si>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</si>
  <si>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</si>
  <si>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</si>
  <si>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</si>
  <si>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</si>
  <si>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</si>
  <si>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</si>
  <si>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</si>
  <si>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</si>
  <si>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</si>
  <si>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</si>
  <si>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</si>
  <si>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</si>
  <si>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</si>
  <si>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</si>
  <si>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</si>
  <si>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</si>
  <si>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</si>
  <si>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</si>
  <si>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</si>
  <si>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</si>
  <si>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</si>
  <si>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</si>
  <si>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</si>
  <si>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</si>
  <si>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</si>
  <si>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</si>
  <si>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</si>
  <si>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</si>
  <si>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</si>
  <si>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</si>
  <si>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</si>
  <si>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</si>
  <si>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</si>
  <si>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</si>
  <si>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</si>
  <si>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</si>
  <si>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</si>
  <si>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</si>
  <si>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</si>
  <si>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</si>
  <si>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</si>
  <si>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</si>
  <si>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</si>
  <si>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</si>
  <si>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</si>
  <si>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</si>
  <si>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</si>
  <si>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</si>
  <si>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</si>
  <si>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</si>
  <si>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</si>
  <si>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</si>
  <si>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</si>
  <si>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</si>
  <si>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</si>
  <si>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</si>
  <si>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</si>
  <si>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</si>
  <si>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</si>
  <si>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</si>
  <si>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</si>
  <si>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</si>
  <si>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</si>
  <si>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</si>
  <si>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</si>
  <si>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</si>
  <si>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</si>
  <si>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</si>
  <si>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</si>
  <si>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</si>
  <si>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</si>
  <si>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</si>
  <si>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</si>
  <si>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</si>
  <si>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</si>
  <si>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</si>
  <si>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</si>
  <si>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</si>
  <si>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</si>
  <si>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</si>
  <si>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</si>
  <si>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</si>
  <si>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</si>
  <si>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</si>
  <si>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</si>
  <si>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</si>
  <si>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</si>
  <si>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</si>
  <si>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</si>
  <si>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</si>
  <si>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</si>
  <si>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</si>
  <si>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</si>
  <si>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</si>
  <si>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</si>
  <si>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</si>
  <si>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</si>
  <si>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</si>
  <si>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</si>
  <si>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</si>
  <si>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</si>
  <si>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</si>
  <si>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</si>
  <si>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</si>
  <si>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</si>
  <si>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</si>
  <si>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</si>
  <si>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</si>
  <si>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</si>
  <si>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</si>
  <si>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</si>
  <si>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</si>
  <si>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</si>
  <si>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</si>
  <si>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</si>
  <si>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</si>
  <si>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</si>
  <si>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</si>
  <si>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</si>
  <si>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</si>
  <si>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</si>
  <si>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</si>
  <si>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</si>
  <si>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</si>
  <si>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</si>
  <si>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</si>
  <si>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</si>
  <si>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</si>
  <si>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</si>
  <si>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</si>
  <si>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</si>
  <si>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</si>
  <si>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</si>
  <si>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</si>
  <si>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</si>
  <si>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</si>
  <si>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</si>
  <si>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</si>
  <si>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</si>
  <si>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</si>
  <si>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</si>
  <si>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</si>
  <si>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</si>
  <si>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</si>
  <si>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</si>
  <si>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</si>
  <si>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</si>
  <si>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</si>
  <si>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</si>
  <si>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</si>
  <si>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</si>
  <si>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</si>
  <si>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</si>
  <si>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</si>
  <si>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</si>
  <si>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</si>
  <si>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</si>
  <si>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</si>
  <si>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</si>
  <si>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</si>
  <si>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</si>
  <si>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</si>
  <si>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</si>
  <si>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</si>
  <si>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</si>
  <si>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</si>
  <si>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</si>
  <si>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</si>
  <si>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</si>
  <si>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</si>
  <si>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</si>
  <si>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</si>
  <si>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</si>
  <si>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</si>
  <si>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</si>
  <si>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</si>
  <si>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</si>
  <si>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</si>
  <si>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</si>
  <si>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</si>
  <si>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</si>
  <si>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</si>
  <si>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</si>
  <si>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</si>
  <si>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</si>
  <si>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</si>
  <si>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</si>
  <si>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</si>
  <si>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</si>
  <si>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</si>
  <si>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</si>
  <si>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</si>
  <si>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</si>
  <si>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</si>
  <si>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</si>
  <si>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</si>
  <si>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</si>
  <si>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</si>
  <si>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</si>
  <si>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</si>
  <si>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</si>
  <si>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</si>
  <si>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</si>
  <si>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</si>
  <si>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</si>
  <si>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</si>
  <si>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</si>
  <si>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</si>
  <si>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</si>
  <si>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</si>
  <si>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</si>
  <si>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</si>
  <si>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</si>
  <si>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</si>
  <si>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</si>
  <si>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</si>
  <si>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</si>
  <si>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</si>
  <si>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</si>
  <si>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</si>
  <si>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</si>
  <si>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</si>
  <si>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</si>
  <si>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</si>
  <si>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</si>
  <si>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</si>
  <si>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</si>
  <si>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</si>
  <si>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</si>
  <si>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</si>
  <si>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</si>
  <si>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</si>
  <si>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</si>
  <si>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</si>
  <si>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</si>
  <si>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</si>
  <si>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</si>
  <si>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</si>
  <si>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</si>
  <si>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</si>
  <si>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</si>
  <si>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</si>
  <si>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</si>
  <si>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</si>
  <si>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</si>
  <si>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</si>
  <si>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</si>
  <si>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</si>
  <si>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</si>
  <si>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</si>
  <si>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</si>
  <si>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</si>
  <si>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</si>
  <si>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</si>
  <si>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</si>
  <si>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</si>
  <si>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</si>
  <si>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</si>
  <si>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</si>
  <si>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</si>
  <si>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</si>
  <si>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</si>
  <si>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</si>
  <si>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</si>
  <si>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</si>
  <si>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</si>
  <si>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</si>
  <si>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</si>
  <si>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</si>
  <si>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</si>
  <si>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</si>
  <si>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</si>
  <si>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</si>
  <si>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</si>
  <si>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</si>
  <si>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</si>
  <si>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</si>
  <si>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</si>
  <si>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</si>
  <si>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</si>
  <si>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</si>
  <si>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</si>
  <si>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</si>
  <si>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</si>
  <si>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</si>
  <si>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</si>
  <si>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</si>
  <si>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</si>
  <si>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</si>
  <si>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</si>
  <si>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</si>
  <si>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</si>
  <si>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</si>
  <si>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</si>
  <si>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</si>
  <si>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</si>
  <si>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</si>
  <si>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</si>
  <si>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</si>
  <si>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</si>
  <si>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</si>
  <si>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</si>
  <si>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</si>
  <si>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</si>
  <si>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</si>
  <si>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</si>
  <si>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</si>
  <si>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</si>
  <si>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</si>
  <si>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</si>
  <si>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</si>
  <si>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</si>
  <si>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</si>
  <si>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</si>
  <si>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</si>
  <si>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</si>
  <si>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</si>
  <si>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</si>
  <si>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</si>
  <si>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</si>
  <si>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</si>
  <si>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</si>
  <si>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</si>
  <si>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</si>
  <si>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</si>
  <si>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</si>
  <si>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</si>
  <si>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</si>
  <si>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</si>
  <si>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</si>
  <si>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</si>
  <si>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</si>
  <si>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</si>
  <si>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</si>
  <si>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</si>
  <si>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</si>
  <si>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</si>
  <si>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</si>
  <si>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</si>
  <si>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</si>
  <si>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</si>
  <si>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</si>
  <si>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</si>
  <si>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</si>
  <si>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</si>
  <si>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</si>
  <si>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</si>
  <si>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</si>
  <si>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</si>
  <si>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</si>
  <si>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</si>
  <si>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</si>
  <si>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</si>
  <si>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</si>
  <si>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</si>
  <si>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</si>
  <si>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</si>
  <si>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</si>
  <si>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</si>
  <si>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</si>
  <si>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</si>
  <si>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</si>
  <si>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</si>
  <si>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</si>
  <si>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</si>
  <si>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</si>
  <si>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</si>
  <si>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</si>
  <si>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</si>
  <si>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</si>
  <si>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</si>
  <si>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</si>
  <si>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</si>
  <si>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</si>
  <si>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</si>
  <si>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</si>
  <si>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</si>
  <si>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</si>
  <si>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</si>
  <si>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</si>
  <si>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</si>
  <si>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</si>
  <si>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</si>
  <si>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</si>
  <si>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</si>
  <si>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</si>
  <si>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</si>
  <si>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</si>
  <si>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</si>
  <si>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</si>
  <si>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</si>
  <si>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</si>
  <si>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</si>
  <si>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</si>
  <si>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</si>
  <si>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</si>
  <si>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</si>
  <si>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</si>
  <si>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</si>
  <si>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</si>
  <si>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</si>
  <si>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</si>
  <si>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</si>
  <si>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</si>
  <si>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</si>
  <si>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</si>
  <si>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</si>
  <si>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</si>
  <si>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</si>
  <si>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</si>
  <si>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</si>
  <si>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</si>
  <si>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</si>
  <si>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</si>
  <si>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</si>
  <si>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</si>
  <si>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</si>
  <si>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</si>
  <si>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</si>
  <si>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</si>
  <si>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</si>
  <si>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</si>
  <si>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</si>
  <si>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</si>
  <si>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</si>
  <si>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</si>
  <si>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</si>
  <si>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</si>
  <si>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</si>
  <si>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</si>
  <si>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</si>
  <si>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</si>
  <si>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</si>
  <si>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</si>
  <si>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</si>
  <si>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</si>
  <si>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</si>
  <si>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</si>
  <si>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</si>
  <si>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</si>
  <si>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</si>
  <si>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</si>
  <si>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</si>
  <si>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</si>
  <si>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</si>
  <si>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</si>
  <si>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</si>
  <si>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</si>
  <si>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</si>
  <si>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</si>
  <si>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</si>
  <si>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</si>
  <si>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</si>
  <si>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</si>
  <si>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</si>
  <si>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</si>
  <si>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</si>
  <si>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</si>
  <si>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</si>
  <si>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</si>
  <si>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</si>
  <si>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</si>
  <si>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</si>
  <si>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</si>
  <si>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</si>
  <si>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</si>
  <si>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</si>
  <si>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</si>
  <si>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</si>
  <si>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</si>
  <si>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</si>
  <si>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</si>
  <si>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</si>
  <si>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</si>
  <si>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</si>
  <si>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</si>
  <si>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</si>
  <si>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</si>
  <si>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</si>
  <si>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</si>
  <si>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</si>
  <si>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</si>
  <si>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</si>
  <si>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</si>
  <si>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</si>
  <si>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</si>
  <si>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</si>
  <si>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</si>
  <si>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</si>
  <si>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</si>
  <si>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</si>
  <si>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</si>
  <si>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</si>
  <si>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</si>
  <si>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</si>
  <si>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</si>
  <si>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</si>
  <si>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</si>
  <si>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</si>
  <si>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</si>
  <si>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</si>
  <si>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</si>
  <si>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</si>
  <si>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</si>
  <si>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</si>
  <si>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</si>
  <si>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</si>
  <si>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</si>
  <si>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</si>
  <si>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</si>
  <si>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</si>
  <si>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</si>
  <si>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</si>
  <si>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</si>
  <si>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</si>
  <si>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</si>
  <si>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</si>
  <si>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</si>
  <si>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</si>
  <si>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</si>
  <si>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</si>
  <si>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</si>
  <si>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</si>
  <si>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</si>
  <si>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</si>
  <si>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</si>
  <si>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</si>
  <si>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</si>
  <si>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</si>
  <si>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</si>
  <si>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</si>
  <si>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</si>
  <si>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</si>
  <si>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</si>
  <si>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</si>
  <si>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</si>
  <si>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</si>
  <si>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</si>
  <si>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</si>
  <si>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</si>
  <si>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</si>
  <si>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</si>
  <si>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</si>
  <si>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</si>
  <si>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</si>
  <si>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</si>
  <si>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</si>
  <si>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</si>
  <si>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</si>
  <si>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</si>
  <si>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</si>
  <si>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</si>
  <si>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</si>
  <si>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</si>
  <si>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</si>
  <si>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</si>
  <si>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</si>
  <si>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</si>
  <si>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</si>
  <si>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</si>
  <si>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</si>
  <si>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</si>
  <si>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</si>
  <si>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</si>
  <si>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</si>
  <si>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</si>
  <si>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</si>
  <si>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</si>
  <si>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</si>
  <si>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</si>
  <si>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</si>
  <si>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</si>
  <si>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</si>
  <si>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</si>
  <si>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</si>
  <si>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</si>
  <si>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</si>
  <si>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</si>
  <si>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</si>
  <si>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</si>
  <si>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</si>
  <si>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</si>
  <si>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</si>
  <si>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</si>
  <si>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</si>
  <si>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</si>
  <si>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</si>
  <si>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</si>
  <si>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</si>
  <si>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</si>
  <si>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</si>
  <si>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</si>
  <si>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</si>
  <si>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</si>
  <si>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</si>
  <si>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</si>
  <si>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</si>
  <si>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</si>
  <si>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</si>
  <si>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</si>
  <si>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</si>
  <si>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</si>
  <si>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</si>
  <si>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</si>
  <si>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</si>
  <si>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</si>
  <si>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</si>
  <si>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</si>
  <si>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</si>
  <si>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</si>
  <si>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</si>
  <si>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</si>
  <si>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</si>
  <si>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</si>
  <si>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</si>
  <si>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</si>
  <si>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</si>
  <si>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</si>
  <si>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</si>
  <si>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</si>
  <si>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</si>
  <si>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</si>
  <si>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</si>
  <si>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</si>
  <si>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</si>
  <si>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</si>
  <si>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</si>
  <si>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</si>
  <si>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</si>
  <si>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</si>
  <si>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</si>
  <si>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</si>
  <si>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</si>
  <si>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</si>
  <si>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</si>
  <si>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</si>
  <si>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</si>
  <si>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</si>
  <si>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</si>
  <si>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</si>
  <si>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</si>
  <si>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</si>
  <si>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</si>
  <si>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</si>
  <si>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</si>
  <si>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</si>
  <si>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</si>
  <si>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</si>
  <si>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</si>
  <si>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</si>
  <si>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</si>
  <si>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</si>
  <si>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</si>
  <si>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</si>
  <si>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</si>
  <si>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</si>
  <si>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</si>
  <si>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</si>
  <si>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</si>
  <si>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</si>
  <si>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</si>
  <si>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</si>
  <si>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</si>
  <si>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</si>
  <si>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</si>
  <si>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</si>
  <si>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</si>
  <si>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</si>
  <si>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</si>
  <si>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</si>
  <si>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</si>
  <si>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</si>
  <si>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</si>
  <si>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</si>
  <si>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</si>
  <si>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</si>
  <si>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</si>
  <si>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</si>
  <si>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</si>
  <si>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</si>
  <si>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</si>
  <si>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</si>
  <si>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</si>
  <si>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</si>
  <si>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</si>
  <si>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</si>
  <si>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</si>
  <si>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</si>
  <si>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</si>
  <si>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</si>
  <si>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</si>
  <si>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</si>
  <si>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</si>
  <si>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</si>
  <si>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</si>
  <si>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</si>
  <si>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</si>
  <si>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</si>
  <si>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</si>
  <si>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</si>
  <si>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</si>
  <si>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</si>
  <si>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</si>
  <si>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</si>
  <si>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</si>
  <si>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</si>
  <si>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</si>
  <si>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</si>
  <si>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</si>
  <si>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</si>
  <si>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</si>
  <si>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</si>
  <si>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</si>
  <si>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</si>
  <si>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</si>
  <si>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</si>
  <si>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</si>
  <si>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</si>
  <si>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</si>
  <si>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</si>
  <si>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</si>
  <si>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</si>
  <si>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</si>
  <si>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</si>
  <si>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</si>
  <si>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</si>
  <si>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</si>
  <si>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</si>
  <si>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</si>
  <si>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</si>
  <si>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</si>
  <si>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</si>
  <si>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</si>
  <si>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</si>
  <si>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</si>
  <si>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</si>
  <si>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</si>
  <si>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</si>
  <si>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</si>
  <si>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</si>
  <si>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</si>
  <si>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</si>
  <si>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</si>
  <si>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</si>
  <si>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</si>
  <si>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</si>
  <si>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</si>
  <si>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</si>
  <si>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</si>
  <si>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</si>
  <si>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</si>
  <si>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</si>
  <si>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</si>
  <si>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</si>
  <si>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</si>
  <si>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</si>
  <si>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</si>
  <si>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</si>
  <si>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</si>
  <si>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</si>
  <si>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</si>
  <si>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</si>
  <si>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</si>
  <si>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</si>
  <si>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</si>
  <si>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</si>
  <si>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</si>
  <si>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</si>
  <si>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</si>
  <si>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</si>
  <si>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</si>
  <si>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</si>
  <si>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</si>
  <si>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</si>
  <si>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</si>
  <si>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</si>
  <si>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</si>
  <si>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</si>
  <si>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</si>
  <si>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</si>
  <si>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</si>
  <si>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</si>
  <si>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</si>
  <si>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</si>
  <si>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</si>
  <si>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</si>
  <si>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</si>
  <si>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</si>
  <si>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</si>
  <si>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</si>
  <si>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</si>
  <si>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</si>
  <si>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</si>
  <si>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</si>
  <si>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</si>
  <si>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</si>
  <si>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</si>
  <si>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</si>
  <si>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</si>
  <si>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</si>
  <si>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</si>
  <si>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</si>
  <si>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</si>
  <si>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</si>
  <si>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</si>
  <si>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</si>
  <si>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</si>
  <si>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</si>
  <si>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</si>
  <si>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</si>
  <si>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</si>
  <si>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</si>
  <si>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</si>
  <si>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</si>
  <si>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</si>
  <si>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</si>
  <si>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</si>
  <si>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</si>
  <si>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</si>
  <si>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</si>
  <si>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</si>
  <si>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</si>
  <si>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</si>
  <si>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</si>
  <si>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</si>
  <si>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</si>
  <si>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</si>
  <si>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</si>
  <si>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</si>
  <si>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</si>
  <si>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</si>
  <si>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</si>
  <si>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</si>
  <si>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</si>
  <si>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</si>
  <si>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</si>
  <si>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</si>
  <si>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</si>
  <si>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</si>
  <si>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</si>
  <si>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</si>
  <si>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</si>
  <si>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</si>
  <si>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</si>
  <si>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</si>
  <si>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</si>
  <si>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</si>
  <si>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</si>
  <si>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</si>
  <si>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</si>
  <si>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</si>
  <si>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</si>
  <si>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</si>
  <si>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</si>
  <si>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</si>
  <si>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</si>
  <si>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</si>
  <si>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</si>
  <si>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</si>
  <si>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</si>
  <si>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</si>
  <si>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</si>
  <si>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</si>
  <si>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</si>
  <si>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</si>
  <si>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</si>
  <si>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</si>
  <si>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</si>
  <si>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</si>
  <si>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</si>
  <si>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</si>
  <si>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</si>
  <si>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</si>
  <si>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</si>
  <si>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</si>
  <si>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</si>
  <si>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</si>
  <si>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</si>
  <si>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</si>
  <si>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</si>
  <si>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</si>
  <si>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</si>
  <si>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</si>
  <si>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</si>
  <si>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</si>
  <si>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</si>
  <si>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</si>
  <si>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</si>
  <si>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</si>
  <si>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</si>
  <si>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</si>
  <si>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</si>
  <si>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</si>
  <si>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</si>
  <si>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</si>
  <si>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</si>
  <si>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</si>
  <si>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</si>
  <si>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</si>
  <si>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</si>
  <si>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</si>
  <si>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</si>
  <si>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</si>
  <si>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</si>
  <si>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</si>
  <si>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</si>
  <si>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</si>
  <si>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</si>
  <si>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</si>
  <si>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</si>
  <si>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</si>
  <si>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</si>
  <si>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</si>
  <si>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</si>
  <si>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</si>
  <si>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</si>
  <si>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</si>
  <si>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</si>
  <si>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</si>
  <si>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</si>
  <si>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</si>
  <si>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</si>
  <si>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</si>
  <si>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</si>
  <si>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</si>
  <si>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</si>
  <si>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</si>
  <si>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</si>
  <si>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</si>
  <si>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</si>
  <si>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</si>
  <si>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</si>
  <si>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</si>
  <si>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</si>
  <si>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</si>
  <si>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</si>
  <si>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</si>
  <si>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</si>
  <si>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</si>
  <si>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</si>
  <si>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</si>
  <si>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</si>
  <si>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</si>
  <si>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</si>
  <si>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</si>
  <si>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</si>
  <si>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</si>
  <si>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</si>
  <si>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</si>
  <si>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</si>
  <si>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</si>
  <si>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</si>
  <si>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</si>
  <si>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</si>
  <si>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</si>
  <si>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</si>
  <si>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</si>
  <si>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</si>
  <si>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</si>
  <si>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</si>
  <si>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</si>
  <si>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</si>
  <si>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</si>
  <si>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</si>
  <si>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</si>
  <si>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</si>
  <si>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</si>
  <si>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</si>
  <si>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</si>
  <si>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</si>
  <si>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</si>
  <si>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</si>
  <si>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</si>
  <si>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</si>
  <si>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</si>
  <si>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</si>
  <si>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</si>
  <si>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</si>
  <si>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</si>
  <si>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</si>
  <si>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</si>
  <si>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</si>
  <si>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</si>
  <si>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</si>
  <si>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</si>
  <si>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</si>
  <si>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</si>
  <si>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</si>
  <si>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</si>
  <si>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</si>
  <si>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</si>
  <si>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</si>
  <si>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</si>
  <si>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</si>
  <si>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</si>
  <si>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</si>
  <si>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</si>
  <si>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</si>
  <si>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</si>
  <si>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</si>
  <si>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</si>
  <si>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</si>
  <si>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</si>
  <si>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</si>
  <si>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</si>
  <si>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</si>
  <si>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</si>
  <si>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</si>
  <si>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</si>
  <si>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</si>
  <si>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</si>
  <si>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</si>
  <si>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</si>
  <si>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</si>
  <si>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</si>
  <si>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</si>
  <si>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</si>
  <si>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</si>
  <si>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</si>
  <si>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</si>
  <si>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</si>
  <si>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</si>
  <si>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</si>
  <si>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</si>
  <si>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</si>
  <si>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</si>
  <si>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</si>
  <si>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</si>
  <si>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</si>
  <si>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</si>
  <si>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</si>
  <si>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</si>
  <si>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</si>
  <si>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</si>
  <si>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</si>
  <si>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</si>
  <si>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</si>
  <si>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</si>
  <si>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</si>
  <si>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</si>
  <si>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</si>
  <si>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</si>
  <si>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</si>
  <si>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</si>
  <si>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</si>
  <si>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</si>
  <si>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</si>
  <si>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</si>
  <si>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</si>
  <si>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</si>
  <si>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</si>
  <si>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</si>
  <si>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</si>
  <si>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</si>
  <si>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</si>
  <si>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</si>
  <si>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</si>
  <si>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</si>
  <si>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</si>
  <si>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</si>
  <si>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</si>
  <si>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</si>
  <si>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</si>
  <si>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</si>
  <si>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</si>
  <si>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</si>
  <si>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</si>
  <si>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</si>
  <si>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</si>
  <si>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</si>
  <si>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</si>
  <si>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</si>
  <si>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</si>
  <si>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</si>
  <si>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</si>
  <si>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</si>
  <si>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</si>
  <si>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</si>
  <si>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</si>
  <si>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</si>
  <si>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</si>
  <si>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</si>
  <si>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</si>
  <si>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</si>
  <si>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</si>
  <si>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</si>
  <si>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</si>
  <si>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</si>
  <si>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</si>
  <si>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</si>
  <si>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</si>
  <si>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</si>
  <si>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</si>
  <si>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</si>
  <si>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</si>
  <si>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</si>
  <si>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</si>
  <si>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</si>
  <si>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</si>
  <si>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</si>
  <si>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</si>
  <si>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</si>
  <si>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</si>
  <si>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</si>
  <si>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</si>
  <si>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</si>
  <si>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</si>
  <si>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</si>
  <si>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</si>
  <si>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</si>
  <si>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</si>
  <si>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</si>
  <si>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</si>
  <si>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</si>
  <si>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</si>
  <si>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</si>
  <si>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</si>
  <si>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</si>
  <si>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</si>
  <si>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</si>
  <si>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</si>
  <si>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</si>
  <si>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</si>
  <si>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</si>
  <si>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</si>
  <si>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</si>
  <si>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</si>
  <si>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</si>
  <si>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</si>
  <si>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</si>
  <si>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</si>
  <si>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</si>
  <si>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</si>
  <si>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</si>
  <si>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</si>
  <si>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</si>
  <si>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</si>
  <si>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</si>
  <si>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</si>
  <si>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</si>
  <si>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</si>
  <si>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</si>
  <si>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</si>
  <si>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</si>
  <si>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</si>
  <si>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</si>
  <si>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</si>
  <si>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</si>
  <si>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</si>
  <si>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</si>
  <si>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</si>
  <si>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</si>
  <si>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</si>
  <si>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</si>
  <si>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</si>
  <si>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</si>
  <si>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</si>
  <si>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</si>
  <si>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</si>
  <si>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</si>
  <si>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</si>
  <si>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</si>
  <si>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</si>
  <si>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</si>
  <si>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</si>
  <si>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</si>
  <si>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</si>
  <si>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</si>
  <si>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</si>
  <si>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</si>
  <si>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</si>
  <si>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</si>
  <si>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</si>
  <si>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</si>
  <si>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</si>
  <si>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</si>
  <si>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</si>
  <si>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</si>
  <si>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</si>
  <si>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</si>
  <si>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</si>
  <si>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</si>
  <si>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</si>
  <si>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</si>
  <si>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</si>
  <si>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</si>
  <si>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</si>
  <si>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</si>
  <si>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</si>
  <si>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</si>
  <si>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</si>
  <si>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</si>
  <si>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</si>
  <si>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</si>
  <si>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</si>
  <si>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</si>
  <si>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</si>
  <si>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</si>
  <si>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</si>
  <si>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</si>
  <si>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</si>
  <si>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</si>
  <si>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</si>
  <si>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</si>
  <si>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</si>
  <si>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</si>
  <si>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</si>
  <si>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</si>
  <si>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</si>
  <si>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</si>
  <si>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</si>
  <si>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</si>
  <si>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</si>
  <si>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</si>
  <si>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</si>
  <si>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</si>
  <si>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</si>
  <si>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</si>
  <si>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</si>
  <si>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</si>
  <si>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</si>
  <si>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</si>
  <si>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</si>
  <si>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</si>
  <si>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</si>
  <si>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</si>
  <si>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</si>
  <si>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</si>
  <si>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</si>
  <si>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</si>
  <si>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</si>
  <si>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</si>
  <si>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</si>
  <si>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</si>
  <si>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</si>
  <si>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</si>
  <si>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</si>
  <si>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</si>
  <si>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</si>
  <si>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</si>
  <si>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</si>
  <si>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</si>
  <si>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</si>
  <si>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</si>
  <si>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</si>
  <si>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</si>
  <si>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</si>
  <si>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</si>
  <si>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</si>
  <si>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</si>
  <si>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</si>
  <si>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</si>
  <si>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</si>
  <si>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</si>
  <si>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</si>
  <si>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</si>
  <si>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</si>
  <si>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</si>
  <si>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</si>
  <si>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</si>
  <si>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</si>
  <si>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</si>
  <si>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</si>
  <si>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</si>
  <si>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</si>
  <si>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</si>
  <si>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</si>
  <si>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</si>
  <si>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</si>
  <si>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</si>
  <si>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</si>
  <si>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</si>
  <si>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</si>
  <si>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</si>
  <si>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</si>
  <si>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</si>
  <si>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</si>
  <si>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</si>
  <si>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</si>
  <si>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</si>
  <si>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</si>
  <si>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</si>
  <si>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</si>
  <si>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</si>
  <si>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</si>
  <si>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</si>
  <si>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</si>
  <si>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</si>
  <si>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</si>
  <si>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</si>
  <si>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</si>
  <si>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</si>
  <si>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</si>
  <si>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</si>
  <si>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</si>
  <si>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</si>
  <si>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</si>
  <si>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</si>
  <si>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</si>
  <si>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</si>
  <si>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</si>
  <si>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</si>
  <si>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</si>
  <si>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</si>
  <si>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</si>
  <si>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</si>
  <si>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</si>
  <si>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</si>
  <si>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</si>
  <si>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</si>
  <si>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</si>
  <si>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</si>
  <si>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</si>
  <si>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</si>
  <si>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</si>
  <si>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</si>
  <si>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</si>
  <si>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</si>
  <si>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</si>
  <si>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</si>
  <si>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</si>
  <si>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</si>
  <si>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</si>
  <si>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</si>
  <si>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</si>
  <si>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</si>
  <si>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</si>
  <si>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</si>
  <si>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</si>
  <si>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</si>
  <si>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</si>
  <si>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</si>
  <si>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</si>
  <si>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</si>
  <si>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</si>
  <si>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</si>
  <si>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</si>
  <si>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</si>
  <si>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</si>
  <si>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</si>
  <si>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</si>
  <si>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</si>
  <si>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</si>
  <si>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</si>
  <si>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</si>
  <si>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</si>
  <si>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</si>
  <si>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</si>
  <si>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</si>
  <si>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</si>
  <si>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</si>
  <si>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</si>
  <si>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</si>
  <si>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</si>
  <si>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</si>
  <si>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</si>
  <si>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</si>
  <si>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</si>
  <si>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</si>
  <si>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</si>
  <si>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</si>
  <si>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</si>
  <si>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</si>
  <si>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</si>
  <si>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</si>
  <si>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</si>
  <si>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</si>
  <si>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</si>
  <si>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</si>
  <si>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</si>
  <si>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</si>
  <si>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</si>
  <si>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</si>
  <si>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</si>
  <si>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</si>
  <si>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</si>
  <si>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</si>
  <si>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</si>
  <si>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</si>
  <si>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</si>
  <si>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</si>
  <si>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</si>
  <si>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</si>
  <si>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</si>
  <si>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</si>
  <si>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</si>
  <si>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</si>
  <si>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</si>
  <si>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</si>
  <si>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</si>
  <si>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</si>
  <si>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</si>
  <si>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</si>
  <si>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</si>
  <si>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</si>
  <si>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</si>
  <si>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</si>
  <si>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</si>
  <si>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</si>
  <si>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</si>
  <si>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</si>
  <si>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</si>
  <si>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</si>
  <si>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</si>
  <si>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</si>
  <si>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</si>
  <si>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</si>
  <si>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</si>
  <si>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</si>
  <si>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</si>
  <si>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</si>
  <si>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</si>
  <si>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</si>
  <si>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</si>
  <si>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</si>
  <si>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</si>
  <si>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</si>
  <si>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</si>
  <si>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</si>
  <si>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</si>
  <si>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</si>
  <si>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</si>
  <si>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</si>
  <si>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</si>
  <si>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</si>
  <si>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</si>
  <si>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</si>
  <si>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</si>
  <si>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</si>
  <si>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</si>
  <si>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</si>
  <si>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</si>
  <si>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</si>
  <si>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</si>
  <si>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</si>
  <si>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</si>
  <si>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</si>
  <si>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</si>
  <si>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</si>
  <si>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</si>
  <si>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</si>
  <si>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</si>
  <si>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</si>
  <si>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</si>
  <si>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</si>
  <si>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</si>
  <si>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</si>
  <si>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</si>
  <si>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</si>
  <si>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</si>
  <si>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</si>
  <si>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</si>
  <si>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</si>
  <si>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</si>
  <si>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</si>
  <si>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</si>
  <si>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</si>
  <si>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</si>
  <si>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</si>
  <si>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</si>
  <si>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</si>
  <si>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</si>
  <si>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</si>
  <si>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</si>
  <si>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</si>
  <si>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</si>
  <si>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</si>
  <si>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</si>
  <si>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</si>
  <si>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</si>
  <si>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</si>
  <si>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</si>
  <si>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</si>
  <si>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</si>
  <si>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</si>
  <si>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</si>
  <si>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</si>
  <si>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</si>
  <si>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</si>
  <si>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</si>
  <si>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</si>
  <si>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</si>
  <si>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</si>
  <si>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</si>
  <si>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</si>
  <si>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</si>
  <si>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</si>
  <si>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</si>
  <si>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</si>
  <si>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</si>
  <si>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</si>
  <si>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</si>
  <si>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</si>
  <si>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</si>
  <si>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</si>
  <si>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</si>
  <si>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</si>
  <si>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</si>
  <si>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</si>
  <si>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</si>
  <si>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</si>
  <si>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</si>
  <si>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</si>
  <si>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</si>
  <si>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</si>
  <si>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</si>
  <si>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</si>
  <si>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</si>
  <si>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</si>
  <si>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</si>
  <si>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</si>
  <si>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</si>
  <si>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</si>
  <si>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</si>
  <si>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</si>
  <si>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</si>
  <si>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</si>
  <si>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</si>
  <si>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</si>
  <si>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</si>
  <si>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</si>
  <si>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</si>
  <si>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</si>
  <si>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</si>
  <si>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</si>
  <si>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</si>
  <si>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</si>
  <si>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</si>
  <si>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</si>
  <si>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</si>
  <si>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</si>
  <si>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</si>
  <si>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</si>
  <si>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</si>
  <si>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</si>
  <si>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</si>
  <si>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</si>
  <si>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</si>
  <si>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</si>
  <si>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</si>
  <si>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</si>
  <si>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</si>
  <si>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</si>
  <si>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</si>
  <si>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</si>
  <si>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</si>
  <si>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</si>
  <si>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</si>
  <si>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</si>
  <si>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</si>
  <si>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</si>
  <si>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</si>
  <si>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</si>
  <si>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</si>
  <si>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</si>
  <si>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</si>
  <si>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</si>
  <si>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</si>
  <si>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</si>
  <si>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</si>
  <si>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</si>
  <si>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</si>
  <si>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</si>
  <si>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</si>
  <si>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</si>
  <si>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</si>
  <si>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</si>
  <si>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</si>
  <si>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</si>
  <si>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</si>
  <si>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</si>
  <si>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</si>
  <si>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</si>
  <si>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</si>
  <si>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</si>
  <si>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</si>
  <si>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</si>
  <si>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</si>
  <si>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</si>
  <si>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</si>
  <si>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</si>
  <si>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</si>
  <si>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</si>
  <si>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</si>
  <si>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</si>
  <si>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</si>
  <si>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</si>
  <si>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</si>
  <si>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</si>
  <si>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</si>
  <si>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</si>
  <si>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</si>
  <si>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</si>
  <si>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</si>
  <si>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</si>
  <si>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</si>
  <si>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</si>
  <si>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</si>
  <si>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</si>
  <si>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</si>
  <si>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</si>
  <si>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</si>
  <si>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</si>
  <si>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</si>
  <si>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</si>
  <si>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</si>
  <si>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</si>
  <si>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</si>
  <si>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</si>
  <si>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</si>
  <si>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</si>
  <si>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</si>
  <si>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</si>
  <si>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</si>
  <si>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</si>
  <si>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</si>
  <si>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</si>
  <si>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</si>
  <si>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</si>
  <si>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</si>
  <si>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</si>
  <si>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</si>
  <si>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</si>
  <si>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</si>
  <si>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</si>
  <si>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</si>
  <si>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</si>
  <si>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</si>
  <si>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</si>
  <si>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</si>
  <si>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</si>
  <si>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</si>
  <si>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</si>
  <si>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</si>
  <si>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</si>
  <si>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</si>
  <si>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</si>
  <si>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</si>
  <si>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</si>
  <si>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</si>
  <si>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</si>
  <si>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</si>
  <si>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</si>
  <si>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</si>
  <si>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</si>
  <si>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</si>
  <si>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</si>
  <si>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</si>
  <si>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</si>
  <si>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</si>
  <si>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</si>
  <si>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</si>
  <si>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</si>
  <si>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</si>
  <si>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</si>
  <si>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</si>
  <si>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</si>
  <si>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</si>
  <si>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</si>
  <si>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</si>
  <si>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</si>
  <si>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</si>
  <si>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</si>
  <si>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</si>
  <si>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</si>
  <si>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</si>
  <si>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</si>
  <si>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</si>
  <si>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</si>
  <si>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</si>
  <si>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</si>
  <si>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</si>
  <si>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</si>
  <si>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</si>
  <si>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</si>
  <si>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</si>
  <si>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</si>
  <si>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</si>
  <si>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</si>
  <si>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</si>
  <si>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</si>
  <si>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</si>
  <si>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</si>
  <si>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</si>
  <si>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</si>
  <si>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</si>
  <si>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</si>
  <si>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</si>
  <si>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</si>
  <si>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</si>
  <si>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</si>
  <si>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</si>
  <si>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</si>
  <si>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</si>
  <si>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</si>
  <si>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</si>
  <si>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</si>
  <si>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</si>
  <si>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</si>
  <si>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</si>
  <si>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</si>
  <si>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</si>
  <si>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</si>
  <si>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</si>
  <si>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</si>
  <si>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</si>
  <si>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</si>
  <si>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</si>
  <si>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</si>
  <si>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</si>
  <si>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</si>
  <si>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</si>
  <si>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</si>
  <si>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</si>
  <si>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</si>
  <si>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</si>
  <si>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</si>
  <si>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</si>
  <si>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</si>
  <si>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</si>
  <si>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</si>
  <si>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</si>
  <si>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</si>
  <si>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</si>
  <si>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</si>
  <si>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</si>
  <si>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</si>
  <si>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</si>
  <si>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</si>
  <si>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</si>
  <si>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</si>
  <si>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</si>
  <si>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</si>
  <si>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</si>
  <si>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</si>
  <si>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</si>
  <si>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</si>
  <si>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</si>
  <si>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</si>
  <si>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</si>
  <si>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</si>
  <si>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</si>
  <si>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</si>
  <si>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</si>
  <si>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</si>
  <si>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</si>
  <si>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</si>
  <si>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</si>
  <si>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</si>
  <si>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</si>
  <si>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</si>
  <si>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</si>
  <si>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</si>
  <si>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</si>
  <si>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</si>
  <si>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</si>
  <si>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</si>
  <si>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</si>
  <si>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</si>
  <si>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</si>
  <si>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</si>
  <si>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</si>
  <si>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</si>
  <si>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</si>
  <si>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</si>
  <si>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</si>
  <si>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</si>
  <si>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</si>
  <si>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</si>
  <si>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</si>
  <si>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</si>
  <si>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</si>
  <si>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</si>
  <si>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</si>
  <si>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</si>
  <si>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</si>
  <si>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</si>
  <si>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</si>
  <si>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</si>
  <si>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</si>
  <si>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</si>
  <si>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</si>
  <si>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</si>
  <si>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</si>
  <si>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</si>
  <si>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</si>
  <si>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</si>
  <si>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</si>
  <si>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</si>
  <si>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</si>
  <si>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</si>
  <si>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</si>
  <si>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</si>
  <si>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</si>
  <si>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</si>
  <si>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</si>
  <si>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</si>
  <si>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</si>
  <si>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</si>
  <si>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</si>
  <si>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</si>
  <si>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</si>
  <si>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</si>
  <si>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</si>
  <si>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</si>
  <si>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</si>
  <si>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</si>
  <si>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</si>
  <si>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</si>
  <si>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</si>
  <si>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</si>
  <si>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</si>
  <si>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</si>
  <si>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</si>
  <si>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</si>
  <si>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</si>
  <si>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</si>
  <si>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</si>
  <si>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</si>
  <si>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</si>
  <si>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</si>
  <si>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</si>
  <si>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</si>
  <si>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</si>
  <si>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</si>
  <si>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</si>
  <si>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</si>
  <si>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</si>
  <si>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</si>
  <si>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</si>
  <si>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</si>
  <si>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</si>
  <si>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</si>
  <si>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</si>
  <si>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</si>
  <si>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</si>
  <si>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</si>
  <si>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</si>
  <si>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</si>
  <si>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</si>
  <si>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</si>
  <si>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</si>
  <si>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</si>
  <si>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</si>
  <si>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</si>
  <si>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</si>
  <si>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</si>
  <si>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</si>
  <si>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</si>
  <si>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</si>
  <si>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</si>
  <si>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</si>
  <si>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</si>
  <si>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</si>
  <si>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</si>
  <si>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</si>
  <si>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</si>
  <si>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</si>
  <si>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</si>
  <si>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</si>
  <si>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</si>
  <si>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</si>
  <si>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</si>
  <si>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</si>
  <si>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</si>
  <si>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</si>
  <si>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</si>
  <si>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</si>
  <si>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</si>
  <si>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</si>
  <si>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</si>
  <si>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</si>
  <si>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</si>
  <si>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</si>
  <si>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</si>
  <si>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</si>
  <si>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</si>
  <si>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</si>
  <si>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</si>
  <si>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</si>
  <si>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</si>
  <si>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</si>
  <si>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</si>
  <si>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</si>
  <si>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</si>
  <si>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</si>
  <si>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</si>
  <si>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</si>
  <si>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</si>
  <si>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</si>
  <si>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</si>
  <si>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</si>
  <si>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</si>
  <si>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</si>
  <si>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</si>
  <si>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</si>
  <si>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</si>
  <si>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</si>
  <si>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</si>
  <si>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</si>
  <si>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</si>
  <si>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</si>
  <si>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</si>
  <si>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</si>
  <si>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</si>
  <si>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</si>
  <si>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</si>
  <si>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</si>
  <si>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</si>
  <si>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</si>
  <si>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</si>
  <si>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</si>
  <si>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</si>
  <si>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</si>
  <si>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</si>
  <si>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</si>
  <si>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</si>
  <si>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</si>
  <si>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</si>
  <si>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</si>
  <si>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</si>
  <si>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</si>
  <si>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</si>
  <si>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</si>
  <si>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</si>
  <si>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</si>
  <si>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</si>
  <si>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</si>
  <si>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</si>
  <si>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</si>
  <si>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</si>
  <si>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</si>
  <si>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</si>
  <si>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</si>
  <si>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</si>
  <si>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</si>
  <si>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</si>
  <si>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</si>
  <si>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</si>
  <si>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</si>
  <si>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</si>
  <si>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</si>
  <si>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</si>
  <si>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</si>
  <si>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</si>
  <si>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</si>
  <si>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</si>
  <si>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</si>
  <si>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</si>
  <si>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</si>
  <si>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</si>
  <si>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</si>
  <si>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</si>
  <si>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</si>
  <si>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</si>
  <si>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</si>
  <si>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</si>
  <si>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</si>
  <si>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</si>
  <si>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</si>
  <si>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</si>
  <si>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</si>
  <si>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</si>
  <si>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</si>
  <si>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</si>
  <si>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</si>
  <si>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</si>
  <si>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</si>
  <si>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</si>
  <si>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</si>
  <si>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</si>
  <si>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</si>
  <si>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</si>
  <si>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</si>
  <si>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</si>
  <si>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</si>
  <si>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</si>
  <si>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</si>
  <si>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</si>
  <si>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</si>
  <si>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</si>
  <si>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</si>
  <si>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</si>
  <si>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</si>
  <si>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</si>
  <si>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</si>
  <si>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</si>
  <si>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</si>
  <si>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</si>
  <si>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</si>
  <si>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</si>
  <si>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</si>
  <si>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</si>
  <si>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</si>
  <si>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</si>
  <si>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</si>
  <si>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</si>
  <si>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</si>
  <si>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</si>
  <si>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</si>
  <si>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</si>
  <si>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</si>
  <si>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</si>
  <si>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</si>
  <si>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</si>
  <si>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</si>
  <si>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</si>
  <si>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</si>
  <si>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</si>
  <si>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</si>
  <si>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</si>
  <si>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</si>
  <si>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</si>
  <si>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</si>
  <si>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</si>
  <si>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</si>
  <si>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</si>
  <si>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</si>
  <si>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</si>
  <si>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</si>
  <si>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</si>
  <si>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</si>
  <si>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</si>
  <si>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</si>
  <si>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</si>
  <si>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</si>
  <si>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</si>
  <si>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</si>
  <si>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</si>
  <si>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</si>
  <si>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</si>
  <si>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</si>
  <si>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</si>
  <si>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</si>
  <si>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</si>
  <si>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</si>
  <si>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</si>
  <si>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</si>
  <si>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</si>
  <si>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</si>
  <si>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</si>
  <si>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</si>
  <si>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</si>
  <si>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</si>
  <si>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</si>
  <si>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</si>
  <si>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</si>
  <si>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</si>
  <si>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</si>
  <si>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</si>
  <si>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</si>
  <si>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</si>
  <si>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</si>
  <si>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</si>
  <si>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</si>
  <si>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</si>
  <si>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</si>
  <si>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</si>
  <si>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</si>
  <si>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</si>
  <si>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</si>
  <si>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</si>
  <si>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</si>
  <si>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</si>
  <si>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</si>
  <si>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</si>
  <si>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</si>
  <si>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</si>
  <si>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</si>
  <si>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</si>
  <si>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</si>
  <si>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</si>
  <si>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</si>
  <si>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</si>
  <si>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</si>
  <si>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</si>
  <si>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</si>
  <si>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</si>
  <si>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</si>
  <si>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</si>
  <si>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</si>
  <si>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</si>
  <si>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</si>
  <si>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</si>
  <si>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</si>
  <si>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</si>
  <si>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</si>
  <si>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</si>
  <si>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</si>
  <si>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</si>
  <si>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</si>
  <si>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</si>
  <si>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</si>
  <si>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</si>
  <si>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</si>
  <si>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</si>
  <si>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</si>
  <si>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</si>
  <si>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</si>
  <si>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</si>
  <si>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</si>
  <si>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</si>
  <si>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</si>
  <si>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</si>
  <si>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</si>
  <si>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</si>
  <si>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</si>
  <si>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</si>
  <si>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</si>
  <si>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</si>
  <si>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</si>
  <si>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</si>
  <si>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</si>
  <si>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</si>
  <si>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</si>
  <si>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</si>
  <si>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</si>
  <si>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</si>
  <si>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</si>
  <si>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</si>
  <si>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</si>
  <si>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</si>
  <si>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</si>
  <si>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</si>
  <si>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</si>
  <si>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</si>
  <si>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</si>
  <si>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</si>
  <si>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</si>
  <si>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</si>
  <si>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</si>
  <si>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</si>
  <si>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</si>
  <si>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</si>
  <si>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</si>
  <si>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</si>
  <si>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</si>
  <si>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</si>
  <si>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</si>
  <si>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</si>
  <si>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</si>
  <si>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</si>
  <si>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</si>
  <si>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</si>
  <si>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</si>
  <si>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</si>
  <si>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</si>
  <si>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</si>
  <si>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</si>
  <si>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</si>
  <si>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</si>
  <si>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</si>
  <si>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</si>
  <si>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</si>
  <si>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</si>
  <si>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</si>
  <si>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</si>
  <si>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</si>
  <si>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</si>
  <si>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</si>
  <si>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</si>
  <si>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</si>
  <si>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</si>
  <si>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</si>
  <si>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</si>
  <si>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</si>
  <si>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</si>
  <si>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</si>
  <si>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</si>
  <si>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</si>
  <si>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</si>
  <si>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</si>
  <si>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</si>
  <si>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</si>
  <si>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</si>
  <si>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</si>
  <si>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</si>
  <si>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</si>
  <si>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</si>
  <si>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</si>
  <si>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</si>
  <si>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</si>
  <si>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</si>
  <si>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</si>
  <si>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</si>
  <si>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</si>
  <si>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</si>
  <si>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</si>
  <si>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</si>
  <si>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</si>
  <si>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</si>
  <si>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</si>
  <si>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</si>
  <si>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</si>
  <si>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</si>
  <si>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</si>
  <si>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</si>
  <si>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</si>
  <si>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</si>
  <si>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</si>
  <si>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</si>
  <si>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</si>
  <si>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</si>
  <si>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</si>
  <si>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</si>
  <si>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</si>
  <si>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</si>
  <si>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</si>
  <si>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</si>
  <si>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</si>
  <si>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</si>
  <si>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</si>
  <si>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</si>
  <si>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</si>
  <si>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</si>
  <si>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</si>
  <si>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</si>
  <si>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</si>
  <si>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</si>
  <si>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</si>
  <si>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</si>
  <si>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</si>
  <si>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</si>
  <si>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</si>
  <si>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</si>
  <si>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</si>
  <si>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</si>
  <si>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</si>
  <si>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</si>
  <si>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</si>
  <si>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</si>
  <si>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</si>
  <si>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</si>
  <si>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</si>
  <si>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</si>
  <si>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</si>
  <si>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</si>
  <si>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</si>
  <si>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</si>
  <si>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</si>
  <si>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</si>
  <si>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</si>
  <si>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</si>
  <si>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</si>
  <si>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</si>
  <si>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</si>
  <si>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</si>
  <si>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</si>
  <si>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</si>
  <si>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</si>
  <si>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</si>
  <si>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</si>
  <si>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</si>
  <si>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</si>
  <si>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</si>
  <si>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</si>
  <si>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</si>
  <si>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</si>
  <si>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</si>
  <si>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</si>
  <si>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</si>
  <si>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</si>
  <si>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</si>
  <si>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</si>
  <si>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</si>
  <si>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</si>
  <si>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</si>
  <si>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</si>
  <si>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</si>
  <si>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</si>
  <si>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</si>
  <si>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</si>
  <si>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</si>
  <si>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</si>
  <si>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</si>
  <si>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</si>
  <si>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</si>
  <si>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</si>
  <si>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</si>
  <si>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</si>
  <si>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</si>
  <si>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</si>
  <si>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</si>
  <si>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</si>
  <si>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</si>
  <si>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</si>
  <si>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</si>
  <si>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</si>
  <si>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</si>
  <si>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</si>
  <si>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</si>
  <si>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</si>
  <si>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</si>
  <si>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</si>
  <si>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</si>
  <si>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</si>
  <si>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</si>
  <si>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</si>
  <si>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</si>
  <si>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</si>
  <si>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</si>
  <si>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</si>
  <si>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</si>
  <si>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</si>
  <si>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</si>
  <si>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</si>
  <si>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</si>
  <si>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</si>
  <si>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</si>
  <si>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</si>
  <si>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</si>
  <si>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</si>
  <si>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</si>
  <si>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</si>
  <si>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</si>
  <si>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</si>
  <si>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</si>
  <si>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</si>
  <si>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</si>
  <si>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</si>
  <si>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</si>
  <si>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</si>
  <si>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</si>
  <si>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</si>
  <si>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</si>
  <si>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</si>
  <si>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</si>
  <si>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</si>
  <si>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</si>
  <si>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</si>
  <si>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</si>
  <si>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</si>
  <si>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</si>
  <si>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</si>
  <si>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</si>
  <si>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</si>
  <si>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</si>
  <si>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</si>
  <si>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</si>
  <si>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</si>
  <si>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</si>
  <si>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</si>
  <si>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</si>
  <si>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</si>
  <si>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</si>
  <si>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</si>
  <si>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</si>
  <si>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</si>
  <si>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</si>
  <si>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</si>
  <si>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</si>
  <si>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</si>
  <si>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</si>
  <si>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</si>
  <si>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</si>
  <si>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</si>
  <si>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</si>
  <si>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</si>
  <si>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</si>
  <si>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</si>
  <si>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</si>
  <si>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</si>
  <si>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</si>
  <si>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</si>
  <si>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</si>
  <si>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</si>
  <si>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</si>
  <si>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</si>
  <si>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</si>
  <si>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</si>
  <si>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</si>
  <si>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</si>
  <si>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</si>
  <si>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</si>
  <si>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</si>
  <si>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</si>
  <si>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</si>
  <si>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</si>
  <si>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</si>
  <si>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</si>
  <si>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</si>
  <si>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</si>
  <si>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</si>
  <si>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</si>
  <si>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</si>
  <si>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</si>
  <si>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</si>
  <si>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</si>
  <si>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</si>
  <si>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</si>
  <si>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</si>
  <si>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</si>
  <si>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</si>
  <si>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</si>
  <si>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</si>
  <si>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</si>
  <si>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</si>
  <si>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</si>
  <si>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</si>
  <si>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</si>
  <si>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</si>
  <si>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</si>
  <si>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</si>
  <si>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</si>
  <si>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</si>
  <si>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</si>
  <si>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</si>
  <si>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</si>
  <si>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</si>
  <si>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</si>
  <si>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</si>
  <si>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</si>
  <si>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</si>
  <si>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</si>
  <si>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</si>
  <si>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</si>
  <si>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</si>
  <si>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</si>
  <si>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</si>
  <si>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</si>
  <si>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</si>
  <si>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</si>
  <si>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</si>
  <si>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</si>
  <si>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</si>
  <si>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</si>
  <si>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</si>
  <si>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</si>
  <si>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</si>
  <si>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</si>
  <si>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</si>
  <si>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</si>
  <si>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</si>
  <si>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</si>
  <si>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</si>
  <si>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</si>
  <si>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</si>
  <si>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</si>
  <si>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</si>
  <si>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</si>
  <si>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</si>
  <si>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</si>
  <si>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</si>
  <si>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</si>
  <si>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</si>
  <si>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</si>
  <si>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</si>
  <si>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</si>
  <si>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</si>
  <si>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</si>
  <si>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</si>
  <si>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</si>
  <si>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</si>
  <si>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</si>
  <si>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</si>
  <si>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</si>
  <si>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</si>
  <si>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</si>
  <si>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</si>
  <si>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</si>
  <si>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</si>
  <si>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</si>
  <si>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</si>
  <si>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</si>
  <si>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</si>
  <si>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</si>
  <si>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</si>
  <si>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</si>
  <si>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</si>
  <si>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</si>
  <si>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</si>
  <si>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</si>
  <si>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</si>
  <si>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</si>
  <si>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</si>
  <si>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</si>
  <si>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</si>
  <si>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</si>
  <si>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</si>
  <si>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</si>
  <si>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</si>
  <si>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</si>
  <si>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</si>
  <si>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</si>
  <si>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</si>
  <si>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</si>
  <si>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</si>
  <si>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</si>
  <si>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</si>
  <si>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</si>
  <si>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</si>
  <si>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</si>
  <si>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</si>
  <si>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</si>
  <si>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</si>
  <si>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</si>
  <si>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</si>
  <si>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</si>
  <si>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</si>
  <si>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</si>
  <si>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</si>
  <si>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</si>
  <si>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</si>
  <si>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</si>
  <si>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</si>
  <si>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</si>
  <si>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</si>
  <si>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</si>
  <si>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</si>
  <si>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</si>
  <si>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</si>
  <si>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</si>
  <si>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</si>
  <si>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</si>
  <si>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</si>
  <si>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</si>
  <si>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</si>
  <si>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</si>
  <si>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</si>
  <si>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</si>
  <si>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</si>
  <si>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</si>
  <si>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</si>
  <si>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</si>
  <si>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</si>
  <si>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</si>
  <si>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</si>
  <si>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</si>
  <si>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</si>
  <si>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</si>
  <si>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</si>
  <si>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</si>
  <si>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</si>
  <si>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</si>
  <si>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</si>
  <si>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</si>
  <si>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</si>
  <si>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</si>
  <si>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</si>
  <si>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</si>
  <si>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</si>
  <si>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</si>
  <si>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</si>
  <si>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</si>
  <si>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</si>
  <si>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</si>
  <si>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</si>
  <si>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</si>
  <si>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</si>
  <si>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</si>
  <si>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</si>
  <si>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</si>
  <si>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</si>
  <si>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</si>
  <si>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</si>
  <si>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</si>
  <si>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</si>
  <si>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</si>
  <si>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</si>
  <si>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</si>
  <si>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</si>
  <si>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</si>
  <si>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</si>
  <si>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</si>
  <si>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</si>
  <si>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</si>
  <si>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</si>
  <si>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</si>
  <si>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</si>
  <si>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</si>
  <si>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</si>
  <si>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</si>
  <si>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</si>
  <si>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</si>
  <si>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</si>
  <si>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</si>
  <si>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</si>
  <si>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</si>
  <si>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</si>
  <si>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</si>
  <si>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</si>
  <si>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</si>
  <si>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</si>
  <si>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</si>
  <si>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</si>
  <si>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</si>
  <si>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</si>
  <si>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</si>
  <si>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</si>
  <si>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</si>
  <si>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</si>
  <si>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</si>
  <si>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</si>
  <si>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</si>
  <si>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</si>
  <si>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</si>
  <si>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</si>
  <si>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</si>
  <si>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</si>
  <si>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</si>
  <si>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</si>
  <si>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</si>
  <si>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</si>
  <si>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</si>
  <si>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</si>
  <si>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</si>
  <si>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</si>
  <si>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</si>
  <si>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</si>
  <si>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</si>
  <si>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</si>
  <si>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</si>
  <si>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</si>
  <si>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</si>
  <si>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</si>
  <si>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</si>
  <si>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</si>
  <si>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</si>
  <si>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</si>
  <si>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</si>
  <si>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</si>
  <si>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</si>
  <si>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</si>
  <si>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</si>
  <si>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</si>
  <si>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</si>
  <si>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</si>
  <si>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</si>
  <si>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</si>
  <si>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</si>
  <si>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</si>
  <si>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</si>
  <si>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</si>
  <si>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</si>
  <si>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</si>
  <si>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</si>
  <si>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</si>
  <si>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</si>
  <si>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</si>
  <si>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</si>
  <si>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</si>
  <si>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</si>
  <si>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</si>
  <si>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</si>
  <si>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</si>
  <si>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</si>
  <si>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</si>
  <si>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</si>
  <si>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</si>
  <si>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</si>
  <si>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</si>
  <si>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</si>
  <si>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</si>
  <si>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</si>
  <si>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</si>
  <si>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</si>
  <si>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</si>
  <si>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</si>
  <si>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</si>
  <si>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</si>
  <si>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</si>
  <si>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</si>
  <si>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</si>
  <si>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</si>
  <si>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</si>
  <si>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</si>
  <si>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</si>
  <si>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</si>
  <si>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</si>
  <si>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</si>
  <si>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</si>
  <si>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</si>
  <si>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</si>
  <si>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</si>
  <si>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</si>
  <si>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</si>
  <si>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</si>
  <si>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</si>
  <si>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</si>
  <si>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</si>
  <si>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</si>
  <si>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</si>
  <si>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</si>
  <si>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</si>
  <si>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</si>
  <si>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</si>
  <si>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</si>
  <si>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</si>
  <si>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</si>
  <si>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</si>
  <si>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</si>
  <si>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</si>
  <si>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</si>
  <si>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</si>
  <si>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</si>
  <si>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</si>
  <si>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</si>
  <si>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</si>
  <si>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</si>
  <si>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</si>
  <si>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</si>
  <si>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</si>
  <si>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</si>
  <si>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</si>
  <si>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</si>
  <si>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</si>
  <si>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</si>
  <si>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</si>
  <si>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</si>
  <si>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</si>
  <si>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</si>
  <si>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</si>
  <si>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</si>
  <si>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</si>
  <si>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</si>
  <si>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</si>
  <si>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</si>
  <si>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</si>
  <si>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</si>
  <si>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</si>
  <si>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</si>
  <si>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</si>
  <si>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</si>
  <si>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</si>
  <si>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</si>
  <si>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</si>
  <si>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</si>
  <si>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</si>
  <si>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</si>
  <si>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</si>
  <si>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</si>
  <si>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</si>
  <si>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</si>
  <si>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</si>
  <si>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</si>
  <si>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</si>
  <si>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</si>
  <si>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</si>
  <si>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</si>
  <si>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</si>
  <si>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</si>
  <si>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</si>
  <si>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</si>
  <si>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</si>
  <si>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</si>
  <si>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</si>
  <si>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</si>
  <si>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</si>
  <si>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</si>
  <si>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</si>
  <si>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</si>
  <si>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</si>
  <si>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</si>
  <si>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</si>
  <si>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</si>
  <si>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</si>
  <si>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</si>
  <si>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</si>
  <si>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</si>
  <si>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</si>
  <si>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</si>
  <si>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</si>
  <si>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</si>
  <si>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</si>
  <si>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</si>
  <si>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</si>
  <si>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</si>
  <si>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</si>
  <si>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</si>
  <si>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</si>
  <si>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</si>
  <si>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</si>
  <si>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</si>
  <si>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</si>
  <si>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</si>
  <si>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</si>
  <si>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</si>
  <si>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</si>
  <si>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</si>
  <si>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</si>
  <si>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</si>
  <si>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</si>
  <si>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</si>
  <si>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</si>
  <si>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</si>
  <si>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</si>
  <si>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</si>
  <si>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</si>
  <si>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</si>
  <si>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</si>
  <si>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</si>
  <si>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</si>
  <si>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</si>
  <si>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</si>
  <si>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</si>
  <si>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</si>
  <si>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</si>
  <si>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</si>
  <si>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</si>
  <si>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</si>
  <si>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</si>
  <si>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</si>
  <si>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</si>
  <si>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</si>
  <si>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</si>
  <si>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</si>
  <si>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</si>
  <si>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</si>
  <si>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</si>
  <si>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</si>
  <si>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</si>
  <si>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</si>
  <si>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</si>
  <si>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</si>
  <si>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</si>
  <si>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</si>
  <si>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</si>
  <si>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</si>
  <si>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</si>
  <si>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</si>
  <si>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</si>
  <si>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</si>
  <si>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</si>
  <si>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</si>
  <si>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</si>
  <si>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</si>
  <si>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</si>
  <si>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</si>
  <si>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</si>
  <si>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</si>
  <si>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</si>
  <si>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</si>
  <si>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</si>
  <si>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</si>
  <si>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</si>
  <si>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</si>
  <si>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</si>
  <si>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</si>
  <si>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</si>
  <si>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</si>
  <si>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</si>
  <si>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</si>
  <si>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</si>
  <si>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</si>
  <si>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</si>
  <si>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</si>
  <si>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</si>
  <si>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</si>
  <si>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</si>
  <si>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</si>
  <si>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</si>
  <si>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</si>
  <si>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</si>
  <si>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</si>
  <si>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</si>
  <si>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</si>
  <si>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</si>
  <si>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</si>
  <si>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</si>
  <si>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</si>
  <si>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</si>
  <si>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</si>
  <si>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</si>
  <si>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</si>
  <si>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</si>
  <si>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</si>
  <si>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</si>
  <si>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</si>
  <si>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</si>
  <si>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</si>
  <si>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</si>
  <si>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</si>
  <si>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</si>
  <si>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</si>
  <si>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</si>
  <si>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</si>
  <si>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</si>
  <si>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</si>
  <si>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</si>
  <si>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</si>
  <si>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</si>
  <si>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</si>
  <si>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</si>
  <si>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</si>
  <si>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</si>
  <si>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</si>
  <si>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</si>
  <si>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</si>
  <si>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</si>
  <si>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</si>
  <si>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</si>
  <si>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</si>
  <si>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</si>
  <si>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</si>
  <si>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</si>
  <si>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</si>
  <si>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</si>
  <si>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</si>
  <si>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</si>
  <si>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</si>
  <si>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</si>
  <si>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</si>
  <si>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</si>
  <si>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</si>
  <si>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</si>
  <si>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</si>
  <si>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</si>
  <si>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</si>
  <si>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</si>
  <si>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</si>
  <si>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</si>
  <si>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</si>
  <si>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</si>
  <si>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</si>
  <si>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</si>
  <si>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</si>
  <si>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</si>
  <si>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</si>
  <si>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</si>
  <si>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</si>
  <si>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</si>
  <si>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</si>
  <si>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</si>
  <si>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</si>
  <si>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</si>
  <si>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</si>
  <si>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</si>
  <si>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</si>
  <si>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</si>
  <si>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</si>
  <si>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</si>
  <si>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</si>
  <si>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</si>
  <si>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</si>
  <si>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</si>
  <si>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</si>
  <si>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</si>
  <si>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</si>
  <si>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</si>
  <si>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</si>
  <si>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</si>
  <si>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</si>
  <si>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</si>
  <si>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</si>
  <si>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</si>
  <si>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</si>
  <si>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</si>
  <si>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</si>
  <si>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</si>
  <si>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</si>
  <si>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</si>
  <si>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</si>
  <si>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</si>
  <si>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</si>
  <si>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</si>
  <si>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</si>
  <si>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</si>
  <si>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</si>
  <si>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</si>
  <si>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</si>
  <si>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</si>
  <si>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</si>
  <si>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</si>
  <si>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</si>
  <si>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</si>
  <si>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</si>
  <si>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</si>
  <si>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</si>
  <si>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</si>
  <si>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</si>
  <si>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</si>
  <si>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</si>
  <si>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</si>
  <si>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</si>
  <si>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</si>
  <si>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</si>
  <si>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</si>
  <si>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</si>
  <si>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</si>
  <si>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</si>
  <si>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</si>
  <si>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</si>
  <si>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</si>
  <si>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</si>
  <si>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</si>
  <si>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</si>
  <si>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</si>
  <si>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</si>
  <si>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</si>
  <si>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</si>
  <si>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</si>
  <si>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</si>
  <si>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</si>
  <si>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</si>
  <si>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</si>
  <si>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</si>
  <si>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</si>
  <si>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</si>
  <si>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</si>
  <si>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</si>
  <si>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</si>
  <si>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</si>
  <si>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</si>
  <si>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</si>
  <si>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</si>
  <si>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</si>
  <si>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</si>
  <si>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</si>
  <si>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</si>
  <si>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</si>
  <si>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</si>
  <si>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</si>
  <si>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</si>
  <si>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</si>
  <si>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</si>
  <si>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</si>
  <si>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</si>
  <si>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</si>
  <si>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</si>
  <si>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</si>
  <si>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</si>
  <si>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</si>
  <si>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</si>
  <si>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</si>
  <si>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</si>
  <si>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</si>
  <si>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</si>
  <si>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</si>
  <si>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</si>
  <si>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</si>
  <si>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</si>
  <si>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</si>
  <si>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</si>
  <si>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</si>
  <si>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</si>
  <si>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</si>
  <si>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</si>
  <si>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</si>
  <si>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</si>
  <si>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</si>
  <si>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</si>
  <si>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</si>
  <si>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</si>
  <si>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</si>
  <si>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</si>
  <si>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</si>
  <si>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</si>
  <si>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</si>
  <si>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</si>
  <si>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</si>
  <si>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</si>
  <si>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</si>
  <si>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</si>
  <si>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</si>
  <si>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</si>
  <si>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</si>
  <si>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</si>
  <si>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</si>
  <si>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</si>
  <si>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</si>
  <si>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</si>
  <si>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</si>
  <si>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</si>
  <si>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</si>
  <si>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</si>
  <si>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</si>
  <si>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</si>
  <si>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</si>
  <si>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</si>
  <si>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</si>
  <si>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</si>
  <si>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</si>
  <si>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</si>
  <si>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</si>
  <si>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</si>
  <si>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</si>
  <si>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</si>
  <si>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</si>
  <si>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</si>
  <si>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</si>
  <si>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</si>
  <si>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</si>
  <si>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</si>
  <si>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</si>
  <si>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</si>
  <si>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</si>
  <si>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</si>
  <si>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</si>
  <si>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</si>
  <si>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</si>
  <si>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</si>
  <si>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</si>
  <si>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</si>
  <si>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</si>
  <si>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</si>
  <si>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</si>
  <si>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</si>
  <si>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</si>
  <si>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</si>
  <si>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</si>
  <si>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</si>
  <si>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</si>
  <si>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</si>
  <si>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</si>
  <si>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</si>
  <si>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</si>
  <si>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</si>
  <si>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</si>
  <si>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</si>
  <si>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</si>
  <si>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</si>
  <si>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</si>
  <si>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</si>
  <si>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</si>
  <si>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</si>
  <si>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</si>
  <si>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</si>
  <si>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</si>
  <si>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</si>
  <si>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</si>
  <si>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</si>
  <si>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</si>
  <si>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</si>
  <si>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</si>
  <si>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</si>
  <si>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</si>
  <si>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</si>
  <si>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</si>
  <si>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</si>
  <si>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</si>
  <si>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</si>
  <si>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</si>
  <si>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</si>
  <si>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</si>
  <si>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</si>
  <si>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</si>
  <si>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</si>
  <si>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</si>
  <si>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</si>
  <si>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</si>
  <si>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</si>
  <si>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</si>
  <si>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</si>
  <si>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</si>
  <si>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</si>
  <si>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</si>
  <si>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</si>
  <si>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</si>
  <si>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</si>
  <si>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</si>
  <si>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</si>
  <si>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</si>
  <si>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</si>
  <si>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</si>
  <si>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</si>
  <si>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</si>
  <si>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</si>
  <si>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</si>
  <si>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</si>
  <si>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</si>
  <si>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</si>
  <si>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</si>
  <si>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</si>
  <si>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</si>
  <si>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</si>
  <si>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</si>
  <si>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</si>
  <si>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</si>
  <si>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</si>
  <si>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</si>
  <si>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</si>
  <si>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</si>
  <si>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</si>
  <si>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</si>
  <si>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</si>
  <si>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</si>
  <si>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</si>
  <si>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</si>
  <si>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</si>
  <si>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</si>
  <si>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</si>
  <si>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</si>
  <si>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</si>
  <si>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</si>
  <si>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</si>
  <si>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</si>
  <si>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</si>
  <si>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</si>
  <si>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</si>
  <si>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</si>
  <si>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</si>
  <si>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</si>
  <si>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</si>
  <si>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</si>
  <si>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</si>
  <si>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</si>
  <si>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</si>
  <si>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</si>
  <si>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</si>
  <si>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</si>
  <si>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</si>
  <si>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</si>
  <si>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</si>
  <si>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</si>
  <si>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</si>
  <si>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</si>
  <si>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</si>
  <si>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</si>
  <si>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</si>
  <si>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</si>
  <si>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</si>
  <si>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</si>
  <si>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</si>
  <si>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</si>
  <si>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</si>
  <si>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</si>
  <si>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</si>
  <si>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</si>
  <si>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</si>
  <si>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</si>
  <si>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</si>
  <si>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</si>
  <si>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</si>
  <si>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</si>
  <si>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</si>
  <si>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</si>
  <si>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</si>
  <si>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</si>
  <si>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</si>
  <si>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</si>
  <si>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</si>
  <si>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</si>
  <si>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</si>
  <si>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</si>
  <si>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</si>
  <si>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</si>
  <si>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</si>
  <si>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</si>
  <si>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</si>
  <si>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</si>
  <si>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</si>
  <si>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</si>
  <si>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</si>
  <si>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</si>
  <si>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</si>
  <si>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</si>
  <si>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</si>
  <si>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</si>
  <si>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</si>
  <si>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</si>
  <si>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</si>
  <si>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</si>
  <si>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</si>
  <si>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</si>
  <si>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</si>
  <si>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</si>
  <si>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</si>
  <si>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</si>
  <si>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</si>
  <si>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</si>
  <si>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</si>
  <si>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</si>
  <si>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</si>
  <si>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</si>
  <si>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</si>
  <si>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</si>
  <si>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</si>
  <si>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</si>
  <si>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</si>
  <si>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</si>
  <si>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</si>
  <si>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</si>
  <si>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</si>
  <si>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</si>
  <si>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</si>
  <si>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</si>
  <si>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</si>
  <si>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</si>
  <si>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</si>
  <si>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</si>
  <si>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</si>
  <si>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</si>
  <si>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</si>
  <si>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</si>
  <si>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</si>
  <si>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</si>
  <si>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</si>
  <si>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</si>
  <si>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</si>
  <si>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</si>
  <si>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</si>
  <si>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</si>
  <si>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</si>
  <si>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</si>
  <si>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</si>
  <si>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</si>
  <si>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</si>
  <si>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</si>
  <si>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</si>
  <si>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</si>
  <si>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</si>
  <si>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</si>
  <si>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</si>
  <si>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</si>
  <si>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</si>
  <si>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</si>
  <si>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</si>
  <si>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</si>
  <si>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</si>
  <si>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</si>
  <si>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</si>
  <si>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</si>
  <si>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</si>
  <si>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</si>
  <si>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</si>
  <si>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</si>
  <si>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</si>
  <si>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</si>
  <si>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</si>
  <si>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</si>
  <si>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</si>
  <si>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</si>
  <si>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</si>
  <si>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</si>
  <si>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</si>
  <si>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</si>
  <si>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</si>
  <si>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</si>
  <si>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</si>
  <si>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</si>
  <si>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</si>
  <si>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</si>
  <si>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</si>
  <si>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</si>
  <si>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</si>
  <si>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</si>
  <si>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</si>
  <si>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</si>
  <si>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</si>
  <si>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</si>
  <si>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</si>
  <si>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</si>
  <si>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</si>
  <si>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</si>
  <si>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</si>
  <si>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</si>
  <si>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</si>
  <si>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</si>
  <si>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</si>
  <si>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</si>
  <si>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</si>
  <si>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</si>
  <si>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</si>
  <si>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</si>
  <si>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</si>
  <si>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</si>
  <si>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</si>
  <si>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</si>
  <si>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</si>
  <si>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</si>
  <si>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</si>
  <si>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</si>
  <si>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</si>
  <si>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</si>
  <si>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</si>
  <si>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</si>
  <si>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</si>
  <si>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</si>
  <si>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</si>
  <si>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</si>
  <si>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</si>
  <si>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</si>
  <si>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</si>
  <si>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</si>
  <si>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</si>
  <si>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</si>
  <si>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</si>
  <si>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</si>
  <si>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</si>
  <si>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</si>
  <si>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</si>
  <si>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</si>
  <si>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</si>
  <si>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</si>
  <si>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</si>
  <si>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</si>
  <si>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</si>
  <si>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</si>
  <si>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</si>
  <si>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</si>
  <si>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</si>
  <si>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</si>
  <si>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</si>
  <si>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</si>
  <si>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</si>
  <si>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</si>
  <si>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</si>
  <si>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</si>
  <si>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</si>
  <si>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</si>
  <si>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</si>
  <si>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</si>
  <si>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</si>
  <si>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</si>
  <si>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</si>
  <si>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</si>
  <si>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</si>
  <si>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</si>
  <si>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</si>
  <si>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</si>
  <si>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</si>
  <si>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</si>
  <si>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</si>
  <si>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</si>
  <si>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</si>
  <si>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</si>
  <si>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</si>
  <si>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</si>
  <si>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</si>
  <si>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</si>
  <si>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</si>
  <si>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</si>
  <si>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</si>
  <si>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</si>
  <si>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</si>
  <si>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</si>
  <si>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</si>
  <si>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</si>
  <si>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</si>
  <si>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</si>
  <si>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</si>
  <si>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</si>
  <si>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</si>
  <si>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</si>
  <si>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</si>
  <si>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</si>
  <si>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</si>
  <si>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</si>
  <si>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</si>
  <si>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</si>
  <si>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</si>
  <si>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</si>
  <si>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</si>
  <si>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</si>
  <si>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</si>
  <si>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</si>
  <si>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</si>
  <si>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</si>
  <si>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</si>
  <si>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</si>
  <si>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</si>
  <si>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</si>
  <si>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</si>
  <si>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</si>
  <si>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</si>
  <si>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</si>
  <si>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</si>
  <si>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</si>
  <si>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</si>
  <si>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</si>
  <si>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</si>
  <si>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</si>
  <si>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</si>
  <si>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</si>
  <si>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</si>
  <si>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</si>
  <si>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</si>
  <si>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</si>
  <si>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</si>
  <si>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</si>
  <si>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</si>
  <si>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</si>
  <si>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</si>
  <si>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</si>
  <si>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</si>
  <si>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</si>
  <si>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</si>
  <si>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</si>
  <si>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</si>
  <si>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</si>
  <si>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</si>
  <si>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</si>
  <si>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</si>
  <si>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</si>
  <si>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</si>
  <si>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</si>
  <si>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</si>
  <si>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</si>
  <si>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</si>
  <si>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</si>
  <si>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</si>
  <si>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</si>
  <si>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</si>
  <si>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</si>
  <si>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</si>
  <si>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</si>
  <si>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</si>
  <si>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</si>
  <si>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</si>
  <si>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</si>
  <si>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</si>
  <si>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</si>
  <si>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</si>
  <si>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</si>
  <si>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</si>
  <si>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</si>
  <si>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</si>
  <si>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</si>
  <si>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</si>
  <si>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</si>
  <si>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</si>
  <si>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</si>
  <si>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</si>
  <si>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</si>
  <si>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</si>
  <si>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</si>
  <si>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</si>
  <si>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</si>
  <si>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</si>
  <si>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</si>
  <si>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</si>
  <si>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</si>
  <si>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</si>
  <si>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</si>
  <si>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</si>
  <si>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</si>
  <si>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</si>
  <si>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</si>
  <si>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</si>
  <si>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</si>
  <si>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</si>
  <si>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</si>
  <si>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</si>
  <si>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</si>
  <si>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</si>
  <si>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</si>
  <si>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</si>
  <si>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</si>
  <si>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</si>
  <si>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</si>
  <si>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</si>
  <si>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</si>
  <si>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</si>
  <si>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</si>
  <si>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</si>
  <si>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</si>
  <si>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</si>
  <si>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</si>
  <si>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</si>
  <si>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</si>
  <si>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</si>
  <si>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</si>
  <si>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</si>
  <si>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</si>
  <si>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</si>
  <si>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</si>
  <si>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</si>
  <si>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</si>
  <si>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</si>
  <si>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</si>
  <si>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</si>
  <si>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</si>
  <si>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</si>
  <si>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</si>
  <si>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</si>
  <si>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</si>
  <si>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</si>
  <si>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</si>
  <si>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</si>
  <si>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</si>
  <si>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</si>
  <si>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</si>
  <si>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</si>
  <si>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</si>
  <si>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</si>
  <si>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</si>
  <si>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</si>
  <si>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</si>
  <si>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</si>
  <si>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</si>
  <si>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</si>
  <si>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</si>
  <si>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</si>
  <si>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</si>
  <si>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</si>
  <si>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</si>
  <si>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</si>
  <si>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</si>
  <si>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</si>
  <si>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</si>
  <si>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</si>
  <si>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</si>
  <si>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</si>
  <si>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</si>
  <si>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</si>
  <si>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</si>
  <si>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</si>
  <si>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</si>
  <si>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</si>
  <si>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</si>
  <si>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</si>
  <si>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</si>
  <si>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</si>
  <si>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</si>
  <si>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</si>
  <si>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</si>
  <si>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</si>
  <si>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</si>
  <si>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</si>
  <si>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</si>
  <si>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</si>
  <si>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</si>
  <si>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</si>
  <si>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</si>
  <si>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</si>
  <si>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</si>
  <si>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</si>
  <si>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</si>
  <si>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</si>
  <si>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</si>
  <si>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</si>
  <si>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</si>
  <si>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</si>
  <si>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</si>
  <si>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</si>
  <si>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</si>
  <si>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</si>
  <si>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</si>
  <si>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</si>
  <si>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</si>
  <si>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</si>
  <si>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</si>
  <si>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</si>
  <si>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</si>
  <si>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</si>
  <si>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</si>
  <si>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</si>
  <si>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</si>
  <si>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</si>
  <si>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</si>
  <si>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</si>
  <si>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</si>
  <si>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</si>
  <si>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</si>
  <si>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</si>
  <si>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</si>
  <si>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</si>
  <si>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</si>
  <si>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</si>
  <si>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</si>
  <si>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</si>
  <si>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</si>
  <si>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</si>
  <si>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</si>
  <si>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</si>
  <si>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</si>
  <si>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</si>
  <si>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</si>
  <si>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</si>
  <si>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</si>
  <si>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</si>
  <si>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</si>
  <si>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</si>
  <si>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</si>
  <si>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</si>
  <si>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</si>
  <si>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</si>
  <si>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</si>
  <si>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</si>
  <si>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</si>
  <si>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</si>
  <si>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</si>
  <si>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</si>
  <si>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</si>
  <si>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</si>
  <si>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</si>
  <si>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</si>
  <si>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</si>
  <si>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</si>
  <si>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</si>
  <si>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</si>
  <si>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</si>
  <si>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</si>
  <si>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</si>
  <si>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</si>
  <si>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</si>
  <si>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</si>
  <si>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</si>
  <si>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</si>
  <si>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</si>
  <si>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</si>
  <si>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</si>
  <si>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</si>
  <si>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</si>
  <si>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</si>
  <si>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</si>
  <si>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</si>
  <si>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</si>
  <si>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</si>
  <si>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</si>
  <si>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</si>
  <si>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</si>
  <si>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</si>
  <si>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</si>
  <si>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</si>
  <si>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</si>
  <si>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</si>
  <si>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</si>
  <si>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</si>
  <si>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</si>
  <si>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</si>
  <si>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</si>
  <si>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</si>
  <si>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</si>
  <si>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</si>
  <si>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</si>
  <si>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</si>
  <si>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</si>
  <si>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</si>
  <si>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</si>
  <si>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</si>
  <si>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</si>
  <si>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</si>
  <si>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</si>
  <si>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</si>
  <si>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</si>
  <si>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</si>
  <si>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</si>
  <si>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</si>
  <si>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</si>
  <si>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</si>
  <si>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</si>
  <si>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</si>
  <si>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</si>
  <si>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</si>
  <si>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</si>
  <si>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</si>
  <si>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</si>
  <si>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</si>
  <si>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</si>
  <si>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</si>
  <si>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</si>
  <si>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</si>
  <si>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</si>
  <si>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</si>
  <si>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</si>
  <si>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</si>
  <si>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</si>
  <si>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</si>
  <si>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</si>
  <si>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</si>
  <si>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</si>
  <si>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</si>
  <si>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</si>
  <si>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</si>
  <si>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</si>
  <si>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</si>
  <si>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</si>
  <si>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</si>
  <si>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</si>
  <si>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</si>
  <si>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</si>
  <si>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</si>
  <si>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</si>
  <si>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</si>
  <si>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</si>
  <si>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</si>
  <si>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</si>
  <si>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</si>
  <si>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</si>
  <si>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</si>
  <si>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</si>
  <si>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</si>
  <si>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</si>
  <si>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</si>
  <si>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</si>
  <si>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</si>
  <si>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</si>
  <si>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</si>
  <si>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</si>
  <si>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</si>
  <si>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</si>
  <si>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</si>
  <si>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</si>
  <si>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</si>
  <si>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</si>
  <si>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</si>
  <si>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</si>
  <si>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</si>
  <si>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</si>
  <si>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</si>
  <si>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</si>
  <si>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</si>
  <si>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</si>
  <si>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</si>
  <si>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</si>
  <si>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</si>
  <si>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</si>
  <si>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</si>
  <si>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</si>
  <si>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</si>
  <si>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</si>
  <si>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</si>
  <si>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</si>
  <si>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</si>
  <si>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</si>
  <si>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</si>
  <si>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</si>
  <si>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</si>
  <si>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</si>
  <si>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</si>
  <si>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</si>
  <si>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</si>
  <si>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</si>
  <si>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</si>
  <si>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</si>
  <si>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</si>
  <si>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</si>
  <si>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</si>
  <si>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</si>
  <si>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</si>
  <si>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</si>
  <si>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</si>
  <si>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</si>
  <si>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</si>
  <si>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</si>
  <si>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</si>
  <si>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</si>
  <si>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</si>
  <si>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</si>
  <si>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</si>
  <si>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</si>
  <si>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</si>
  <si>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</si>
  <si>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</si>
  <si>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</si>
  <si>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</si>
  <si>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</si>
  <si>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</si>
  <si>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</si>
  <si>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</si>
  <si>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</si>
  <si>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</si>
  <si>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</si>
  <si>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</si>
  <si>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</si>
  <si>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</si>
  <si>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</si>
  <si>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</si>
  <si>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</si>
  <si>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</si>
  <si>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</si>
  <si>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</si>
  <si>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</si>
  <si>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</si>
  <si>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</si>
  <si>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</si>
  <si>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</si>
  <si>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</si>
  <si>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</si>
  <si>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</si>
  <si>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</si>
  <si>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</si>
  <si>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</si>
  <si>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</si>
  <si>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</si>
  <si>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</si>
  <si>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</si>
  <si>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</si>
  <si>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</si>
  <si>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</si>
  <si>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</si>
  <si>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</si>
  <si>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</si>
  <si>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</si>
  <si>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</si>
  <si>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</si>
  <si>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</si>
  <si>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</si>
  <si>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</si>
  <si>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</si>
  <si>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</si>
  <si>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</si>
  <si>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</si>
  <si>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</si>
  <si>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</si>
  <si>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</si>
  <si>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</si>
  <si>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</si>
  <si>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</si>
  <si>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</si>
  <si>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</si>
  <si>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</si>
  <si>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</si>
  <si>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</si>
  <si>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</si>
  <si>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</si>
  <si>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</si>
  <si>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</si>
  <si>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</si>
  <si>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</si>
  <si>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</si>
  <si>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</si>
  <si>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</si>
  <si>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</si>
  <si>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</si>
  <si>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</si>
  <si>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</si>
  <si>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</si>
  <si>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</si>
  <si>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</si>
  <si>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</si>
  <si>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</si>
  <si>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</si>
  <si>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</si>
  <si>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</si>
  <si>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</si>
  <si>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</si>
  <si>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</si>
  <si>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</si>
  <si>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</si>
  <si>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</si>
  <si>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</si>
  <si>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</si>
  <si>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</si>
  <si>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</si>
  <si>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</si>
  <si>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</si>
  <si>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</si>
  <si>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</si>
  <si>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</si>
  <si>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</si>
  <si>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</si>
  <si>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</si>
  <si>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</si>
  <si>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</si>
  <si>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</si>
  <si>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</si>
  <si>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</si>
  <si>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</si>
  <si>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</si>
  <si>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</si>
  <si>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</si>
  <si>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</si>
  <si>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</si>
  <si>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</si>
  <si>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</si>
  <si>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</si>
  <si>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</si>
  <si>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</si>
  <si>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</si>
  <si>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</si>
  <si>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</si>
  <si>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</si>
  <si>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</si>
  <si>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</si>
  <si>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</si>
  <si>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</si>
  <si>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</si>
  <si>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</si>
  <si>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</si>
  <si>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</si>
  <si>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</si>
  <si>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</si>
  <si>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</si>
  <si>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</si>
  <si>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</si>
  <si>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</si>
  <si>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</si>
  <si>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</si>
  <si>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</si>
  <si>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</si>
  <si>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</si>
  <si>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</si>
  <si>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</si>
  <si>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</si>
  <si>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</si>
  <si>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</si>
  <si>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</si>
  <si>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</si>
  <si>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</si>
  <si>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</si>
  <si>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</si>
  <si>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</si>
  <si>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</si>
  <si>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</si>
  <si>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</si>
  <si>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</si>
  <si>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</si>
  <si>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</si>
  <si>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</si>
  <si>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</si>
  <si>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</si>
  <si>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</si>
  <si>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</si>
  <si>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</si>
  <si>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</si>
  <si>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</si>
  <si>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</si>
  <si>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</si>
  <si>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</si>
  <si>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</si>
  <si>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</si>
  <si>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</si>
  <si>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</si>
  <si>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</si>
  <si>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</si>
  <si>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</si>
  <si>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</si>
  <si>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</si>
  <si>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</si>
  <si>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</si>
  <si>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</si>
  <si>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</si>
  <si>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</si>
  <si>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</si>
  <si>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</si>
  <si>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</si>
  <si>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</si>
  <si>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</si>
  <si>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</si>
  <si>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</si>
  <si>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</si>
  <si>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</si>
  <si>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</si>
  <si>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</si>
  <si>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</si>
  <si>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</si>
  <si>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</si>
  <si>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</si>
  <si>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</si>
  <si>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</si>
  <si>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</si>
  <si>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</si>
  <si>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</si>
  <si>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</si>
  <si>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</si>
  <si>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</si>
  <si>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</si>
  <si>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</si>
  <si>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</si>
  <si>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</si>
  <si>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</si>
  <si>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</si>
  <si>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</si>
  <si>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</si>
  <si>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</si>
  <si>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</si>
  <si>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</si>
  <si>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</si>
  <si>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</si>
  <si>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</si>
  <si>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</si>
  <si>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</si>
  <si>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</si>
  <si>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</si>
  <si>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</si>
  <si>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</si>
  <si>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</si>
  <si>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</si>
  <si>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</si>
  <si>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</si>
  <si>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</si>
  <si>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</si>
  <si>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</si>
  <si>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</si>
  <si>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</si>
  <si>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</si>
  <si>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</si>
  <si>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</si>
  <si>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</si>
  <si>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</si>
  <si>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</si>
  <si>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</si>
  <si>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</si>
  <si>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</si>
  <si>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</si>
  <si>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</si>
  <si>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</si>
  <si>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</si>
  <si>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</si>
  <si>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</si>
  <si>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</si>
  <si>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</si>
  <si>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</si>
  <si>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</si>
  <si>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</si>
  <si>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</si>
  <si>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</si>
  <si>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</si>
  <si>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</si>
  <si>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</si>
  <si>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</si>
  <si>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</si>
  <si>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</si>
  <si>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</si>
  <si>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</si>
  <si>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</si>
  <si>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</si>
  <si>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</si>
  <si>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</si>
  <si>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</si>
  <si>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</si>
  <si>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</si>
  <si>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</si>
  <si>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</si>
  <si>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</si>
  <si>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</si>
  <si>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</si>
  <si>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</si>
  <si>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</si>
  <si>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</si>
  <si>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</si>
  <si>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</si>
  <si>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</si>
  <si>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</si>
  <si>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</si>
  <si>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</si>
  <si>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</si>
  <si>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</si>
  <si>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</si>
  <si>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</si>
  <si>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</si>
  <si>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</si>
  <si>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</si>
  <si>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</si>
  <si>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</si>
  <si>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</si>
  <si>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</si>
  <si>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</si>
  <si>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</si>
  <si>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</si>
  <si>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</si>
  <si>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</si>
  <si>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</si>
  <si>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</si>
  <si>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</si>
  <si>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</si>
  <si>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</si>
  <si>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</si>
  <si>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</si>
  <si>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</si>
  <si>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</si>
  <si>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</si>
  <si>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</si>
  <si>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</si>
  <si>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</si>
  <si>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</si>
  <si>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</si>
  <si>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</si>
  <si>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</si>
  <si>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</si>
  <si>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</si>
  <si>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</si>
  <si>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</si>
  <si>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</si>
  <si>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</si>
  <si>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</si>
  <si>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</si>
  <si>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</si>
  <si>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</si>
  <si>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</si>
  <si>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</si>
  <si>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</si>
  <si>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</si>
  <si>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</si>
  <si>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</si>
  <si>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</si>
  <si>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</si>
  <si>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</si>
  <si>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</si>
  <si>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</si>
  <si>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</si>
  <si>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</si>
  <si>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</si>
  <si>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</si>
  <si>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</si>
  <si>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</si>
  <si>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</si>
  <si>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</si>
  <si>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</si>
  <si>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</si>
  <si>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</si>
  <si>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</si>
  <si>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</si>
  <si>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</si>
  <si>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</si>
  <si>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</si>
  <si>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</si>
  <si>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</si>
  <si>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</si>
  <si>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</si>
  <si>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</si>
  <si>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</si>
  <si>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</si>
  <si>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</si>
  <si>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</si>
  <si>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</si>
  <si>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</si>
  <si>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</si>
  <si>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</si>
  <si>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</si>
  <si>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</si>
  <si>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</si>
  <si>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</si>
  <si>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</si>
  <si>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</si>
  <si>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</si>
  <si>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</si>
  <si>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</si>
  <si>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</si>
  <si>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</si>
  <si>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</si>
  <si>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</si>
  <si>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</si>
  <si>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</si>
  <si>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</si>
  <si>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</si>
  <si>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</si>
  <si>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</si>
  <si>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</si>
  <si>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</si>
  <si>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</si>
  <si>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</si>
  <si>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</si>
  <si>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</si>
  <si>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</si>
  <si>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</si>
  <si>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</si>
  <si>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</si>
  <si>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</si>
  <si>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</si>
  <si>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</si>
  <si>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</si>
  <si>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</si>
  <si>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</si>
  <si>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</si>
  <si>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</si>
  <si>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</si>
  <si>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</si>
  <si>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</si>
  <si>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</si>
  <si>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</si>
  <si>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</si>
  <si>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</si>
  <si>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</si>
  <si>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</si>
  <si>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</si>
  <si>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</si>
  <si>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</si>
  <si>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</si>
  <si>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</si>
  <si>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</si>
  <si>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</si>
  <si>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</si>
  <si>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</si>
  <si>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</si>
  <si>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</si>
  <si>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</si>
  <si>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</si>
  <si>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</si>
  <si>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</si>
  <si>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</si>
  <si>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</si>
  <si>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</si>
  <si>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</si>
  <si>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</si>
  <si>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</si>
  <si>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</si>
  <si>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</si>
  <si>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</si>
  <si>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</si>
  <si>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</si>
  <si>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</si>
  <si>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</si>
  <si>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</si>
  <si>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</si>
  <si>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</si>
  <si>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</si>
  <si>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</si>
  <si>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</si>
  <si>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</si>
  <si>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</si>
  <si>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</si>
  <si>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</si>
  <si>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</si>
  <si>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</si>
  <si>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</si>
  <si>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</si>
  <si>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</si>
  <si>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</si>
  <si>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</si>
  <si>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</si>
  <si>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</si>
  <si>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</si>
  <si>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</si>
  <si>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</si>
  <si>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</si>
  <si>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</si>
  <si>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</si>
  <si>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</si>
  <si>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</si>
  <si>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</si>
  <si>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</si>
  <si>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</si>
  <si>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</si>
  <si>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</si>
  <si>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</si>
  <si>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</si>
  <si>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</si>
  <si>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</si>
  <si>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</si>
  <si>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</si>
  <si>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</si>
  <si>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</si>
  <si>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</si>
  <si>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</si>
  <si>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</si>
  <si>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</si>
  <si>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</si>
  <si>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</si>
  <si>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</si>
  <si>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</si>
  <si>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</si>
  <si>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</si>
  <si>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</si>
  <si>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</si>
  <si>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</si>
  <si>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</si>
  <si>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</si>
  <si>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</si>
  <si>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</si>
  <si>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</si>
  <si>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</si>
  <si>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</si>
  <si>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</si>
  <si>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</si>
  <si>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</si>
  <si>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</si>
  <si>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</si>
  <si>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</si>
  <si>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</si>
  <si>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</si>
  <si>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</si>
  <si>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</si>
  <si>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</si>
  <si>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</si>
  <si>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</si>
  <si>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</si>
  <si>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</si>
  <si>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</si>
  <si>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</si>
  <si>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</si>
  <si>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</si>
  <si>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</si>
  <si>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</si>
  <si>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</si>
  <si>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</si>
  <si>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</si>
  <si>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</si>
  <si>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</si>
  <si>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</si>
  <si>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</si>
  <si>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</si>
  <si>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</si>
  <si>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</si>
  <si>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</si>
  <si>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</si>
  <si>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</si>
  <si>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</si>
  <si>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</si>
  <si>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</si>
  <si>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</si>
  <si>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</si>
  <si>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</si>
  <si>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</si>
  <si>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</si>
  <si>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</si>
  <si>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</si>
  <si>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</si>
  <si>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</si>
  <si>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</si>
  <si>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</si>
  <si>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</si>
  <si>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</si>
  <si>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</si>
  <si>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</si>
  <si>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</si>
  <si>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</si>
  <si>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</si>
  <si>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</si>
  <si>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</si>
  <si>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</si>
  <si>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</si>
  <si>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</si>
  <si>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</si>
  <si>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</si>
  <si>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</si>
  <si>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</si>
  <si>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</si>
  <si>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</si>
  <si>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</si>
  <si>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</si>
  <si>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</si>
  <si>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</si>
  <si>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</si>
  <si>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</si>
  <si>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</si>
  <si>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</si>
  <si>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</si>
  <si>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</si>
  <si>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</si>
  <si>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</si>
  <si>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</si>
  <si>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</si>
  <si>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</si>
  <si>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</si>
  <si>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</si>
  <si>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</si>
  <si>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</si>
  <si>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</si>
  <si>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</si>
  <si>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</si>
  <si>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</si>
  <si>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</si>
  <si>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</si>
  <si>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</si>
  <si>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</si>
  <si>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</si>
  <si>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</si>
  <si>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</si>
  <si>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</si>
  <si>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</si>
  <si>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</si>
  <si>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</si>
  <si>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</si>
  <si>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</si>
  <si>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</si>
  <si>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</si>
  <si>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</si>
  <si>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</si>
  <si>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</si>
  <si>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</si>
  <si>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</si>
  <si>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</si>
  <si>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</si>
  <si>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</si>
  <si>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</si>
  <si>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</si>
  <si>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</si>
  <si>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</si>
  <si>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</si>
  <si>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</si>
  <si>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</si>
  <si>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</si>
  <si>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</si>
  <si>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</si>
  <si>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</si>
  <si>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</si>
  <si>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</si>
  <si>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</si>
  <si>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</si>
  <si>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</si>
  <si>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</si>
  <si>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</si>
  <si>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</si>
  <si>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</si>
  <si>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</si>
  <si>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</si>
  <si>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</si>
  <si>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</si>
  <si>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</si>
  <si>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</si>
  <si>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</si>
  <si>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</si>
  <si>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</si>
  <si>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</si>
  <si>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</si>
  <si>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</si>
  <si>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</si>
  <si>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</si>
  <si>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</si>
  <si>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</si>
  <si>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</si>
  <si>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</si>
  <si>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</si>
  <si>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</si>
  <si>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</si>
  <si>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</si>
  <si>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</si>
  <si>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</si>
  <si>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</si>
  <si>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</si>
  <si>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</si>
  <si>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</si>
  <si>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</si>
  <si>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</si>
  <si>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</si>
  <si>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</si>
  <si>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</si>
  <si>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</si>
  <si>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</si>
  <si>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</si>
  <si>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</si>
  <si>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</si>
  <si>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</si>
  <si>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</si>
  <si>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</si>
  <si>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</si>
  <si>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</si>
  <si>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</si>
  <si>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</si>
  <si>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</si>
  <si>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</si>
  <si>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</si>
  <si>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</si>
  <si>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</si>
  <si>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</si>
  <si>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</si>
  <si>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</si>
  <si>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</si>
  <si>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</si>
  <si>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</si>
  <si>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</si>
  <si>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</si>
  <si>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</si>
  <si>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</si>
  <si>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</si>
  <si>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</si>
  <si>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</si>
  <si>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</si>
  <si>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</si>
  <si>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</si>
  <si>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</si>
  <si>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</si>
  <si>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</si>
  <si>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</si>
  <si>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</si>
  <si>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</si>
  <si>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</si>
  <si>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</si>
  <si>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</si>
  <si>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</si>
  <si>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</si>
  <si>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</si>
  <si>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</si>
  <si>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</si>
  <si>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</si>
  <si>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</si>
  <si>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</si>
  <si>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</si>
  <si>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</si>
  <si>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</si>
  <si>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</si>
  <si>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</si>
  <si>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</si>
  <si>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</si>
  <si>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</si>
  <si>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</si>
  <si>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</si>
  <si>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</si>
  <si>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</si>
  <si>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</si>
  <si>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</si>
  <si>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</si>
  <si>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</si>
  <si>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</si>
  <si>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</si>
  <si>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</si>
  <si>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</si>
  <si>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</si>
  <si>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</si>
  <si>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</si>
  <si>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</si>
  <si>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</si>
  <si>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</si>
  <si>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</si>
  <si>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</si>
  <si>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</si>
  <si>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</si>
  <si>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</si>
  <si>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</si>
  <si>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</si>
  <si>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</si>
  <si>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</si>
  <si>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</si>
  <si>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</si>
  <si>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</si>
  <si>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</si>
  <si>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</si>
  <si>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</si>
  <si>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</si>
  <si>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</si>
  <si>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</si>
  <si>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</si>
  <si>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</si>
  <si>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</si>
  <si>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</si>
  <si>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</si>
  <si>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</si>
  <si>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</si>
  <si>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</si>
  <si>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</si>
  <si>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</si>
  <si>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</si>
  <si>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</si>
  <si>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</si>
  <si>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</si>
  <si>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</si>
  <si>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</si>
  <si>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</si>
  <si>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</si>
  <si>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</si>
  <si>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</si>
  <si>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</si>
  <si>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</si>
  <si>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</si>
  <si>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</si>
  <si>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</si>
  <si>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</si>
  <si>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</si>
  <si>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</si>
  <si>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</si>
  <si>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</si>
  <si>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</si>
  <si>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</si>
  <si>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</si>
  <si>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</si>
  <si>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</si>
  <si>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</si>
  <si>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</si>
  <si>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</si>
  <si>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</si>
  <si>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</si>
  <si>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</si>
  <si>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</si>
  <si>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</si>
  <si>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</si>
  <si>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</si>
  <si>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</si>
  <si>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</si>
  <si>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</si>
  <si>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</si>
  <si>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</si>
  <si>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</si>
  <si>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</si>
  <si>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</si>
  <si>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</si>
  <si>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</si>
  <si>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</si>
  <si>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</si>
  <si>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</si>
  <si>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</si>
  <si>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</si>
  <si>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</si>
  <si>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</si>
  <si>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</si>
  <si>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</si>
  <si>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</si>
  <si>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</si>
  <si>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</si>
  <si>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</si>
  <si>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</si>
  <si>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</si>
  <si>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</si>
  <si>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</si>
  <si>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</si>
  <si>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</si>
  <si>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</si>
  <si>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</si>
  <si>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</si>
  <si>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</si>
  <si>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</si>
  <si>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</si>
  <si>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</si>
  <si>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</si>
  <si>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</si>
  <si>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</si>
  <si>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</si>
  <si>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</si>
  <si>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</si>
  <si>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</si>
  <si>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</si>
  <si>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</si>
  <si>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</si>
  <si>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</si>
  <si>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</si>
  <si>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</si>
  <si>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</si>
  <si>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</si>
  <si>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</si>
  <si>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</si>
  <si>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</si>
  <si>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</si>
  <si>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</si>
  <si>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</si>
  <si>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</si>
  <si>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</si>
  <si>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</si>
  <si>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</si>
  <si>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</si>
  <si>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</si>
  <si>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</si>
  <si>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</si>
  <si>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</si>
  <si>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</si>
  <si>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</si>
  <si>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</si>
  <si>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</si>
  <si>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</si>
  <si>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</si>
  <si>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</si>
  <si>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</si>
  <si>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</si>
  <si>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</si>
  <si>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</si>
  <si>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</si>
  <si>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</si>
  <si>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</si>
  <si>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</si>
  <si>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</si>
  <si>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</si>
  <si>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</si>
  <si>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</si>
  <si>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</si>
  <si>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</si>
  <si>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</si>
  <si>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</si>
  <si>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</si>
  <si>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</si>
  <si>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</si>
  <si>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</si>
  <si>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</si>
  <si>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</si>
  <si>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</si>
  <si>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</si>
  <si>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</si>
  <si>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</si>
  <si>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</si>
  <si>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</si>
  <si>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</si>
  <si>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</si>
  <si>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</si>
  <si>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</si>
  <si>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</si>
  <si>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</si>
  <si>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</si>
  <si>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</si>
  <si>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</si>
  <si>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</si>
  <si>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</si>
  <si>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</si>
  <si>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</si>
  <si>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</si>
  <si>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</si>
  <si>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</si>
  <si>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</si>
  <si>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</si>
  <si>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</si>
  <si>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</si>
  <si>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</si>
  <si>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</si>
  <si>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</si>
  <si>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</si>
  <si>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</si>
  <si>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</si>
  <si>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</si>
  <si>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</si>
  <si>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</si>
  <si>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</si>
  <si>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</si>
  <si>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</si>
  <si>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</si>
  <si>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</si>
  <si>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</si>
  <si>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</si>
  <si>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</si>
  <si>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</si>
  <si>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</si>
  <si>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</si>
  <si>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</si>
  <si>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</si>
  <si>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</si>
  <si>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</si>
  <si>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</si>
  <si>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</si>
  <si>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</si>
  <si>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</si>
  <si>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</si>
  <si>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</si>
  <si>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</si>
  <si>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</si>
  <si>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</si>
  <si>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</si>
  <si>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</si>
  <si>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</si>
  <si>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</si>
  <si>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</si>
  <si>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</si>
  <si>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</si>
  <si>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</si>
  <si>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</si>
  <si>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</si>
  <si>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</si>
  <si>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</si>
  <si>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</si>
  <si>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</si>
  <si>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</si>
  <si>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</si>
  <si>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</si>
  <si>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</si>
  <si>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</si>
  <si>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</si>
  <si>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</si>
  <si>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</si>
  <si>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</si>
  <si>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</si>
  <si>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</si>
  <si>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</si>
  <si>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</si>
  <si>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</si>
  <si>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</si>
  <si>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</si>
  <si>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</si>
  <si>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</si>
  <si>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</si>
  <si>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</si>
  <si>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</si>
  <si>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</si>
  <si>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</si>
  <si>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</si>
  <si>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</si>
  <si>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</si>
  <si>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</si>
  <si>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</si>
  <si>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</si>
  <si>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</si>
  <si>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</si>
  <si>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</si>
  <si>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</si>
  <si>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</si>
  <si>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</si>
  <si>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</si>
  <si>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</si>
  <si>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</si>
  <si>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</si>
  <si>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</si>
  <si>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</si>
  <si>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</si>
  <si>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</si>
  <si>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</si>
  <si>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</si>
  <si>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</si>
  <si>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</si>
  <si>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</si>
  <si>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</si>
  <si>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</si>
  <si>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</si>
  <si>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</si>
  <si>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</si>
  <si>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</si>
  <si>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</si>
  <si>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</si>
  <si>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</si>
  <si>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</si>
  <si>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</si>
  <si>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</si>
  <si>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</si>
  <si>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</si>
  <si>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</si>
  <si>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</si>
  <si>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</si>
  <si>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</si>
  <si>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</si>
  <si>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</si>
  <si>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</si>
  <si>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</si>
  <si>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</si>
  <si>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</si>
  <si>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</si>
  <si>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</si>
  <si>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</si>
  <si>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</si>
  <si>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</si>
  <si>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</si>
  <si>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</si>
  <si>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</si>
  <si>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</si>
  <si>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</si>
  <si>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</si>
  <si>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</si>
  <si>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</si>
  <si>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</si>
  <si>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</si>
  <si>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</si>
  <si>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</si>
  <si>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</si>
  <si>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</si>
  <si>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</si>
  <si>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</si>
  <si>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</si>
  <si>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</si>
  <si>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</si>
  <si>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</si>
  <si>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</si>
  <si>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</si>
  <si>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</si>
  <si>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</si>
  <si>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</si>
  <si>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</si>
  <si>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</si>
  <si>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</si>
  <si>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</si>
  <si>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</si>
  <si>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</si>
  <si>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</si>
  <si>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</si>
  <si>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</si>
  <si>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</si>
  <si>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</si>
  <si>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</si>
  <si>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</si>
  <si>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</si>
  <si>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</si>
  <si>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</si>
  <si>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</si>
  <si>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</si>
  <si>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</si>
  <si>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</si>
  <si>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</si>
  <si>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</si>
  <si>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</si>
  <si>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</si>
  <si>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</si>
  <si>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</si>
  <si>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</si>
  <si>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</si>
  <si>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</si>
  <si>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</si>
  <si>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</si>
  <si>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</si>
  <si>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</si>
  <si>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</si>
  <si>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</si>
  <si>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</si>
  <si>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</si>
  <si>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</si>
  <si>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</si>
  <si>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</si>
  <si>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</si>
  <si>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</si>
  <si>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</si>
  <si>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</si>
  <si>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</si>
  <si>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</si>
  <si>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</si>
  <si>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</si>
  <si>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</si>
  <si>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</si>
  <si>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</si>
  <si>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</si>
  <si>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</si>
  <si>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</si>
  <si>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</si>
  <si>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</si>
  <si>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</si>
  <si>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</si>
  <si>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</si>
  <si>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</si>
  <si>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</si>
  <si>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</si>
  <si>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</si>
  <si>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</si>
  <si>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</si>
  <si>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</si>
  <si>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</si>
  <si>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</si>
  <si>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</si>
  <si>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</si>
  <si>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</si>
  <si>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</si>
  <si>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</si>
  <si>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</si>
  <si>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</si>
  <si>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</si>
  <si>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</si>
  <si>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</si>
  <si>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</si>
  <si>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</si>
  <si>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</si>
  <si>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</si>
  <si>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</si>
  <si>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</si>
  <si>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</si>
  <si>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</si>
  <si>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</si>
  <si>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</si>
  <si>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</si>
  <si>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</si>
  <si>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</si>
  <si>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</si>
  <si>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</si>
  <si>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</si>
  <si>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</si>
  <si>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</si>
  <si>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</si>
  <si>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</si>
  <si>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</si>
  <si>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</si>
  <si>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</si>
  <si>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</si>
  <si>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</si>
  <si>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</si>
  <si>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</si>
  <si>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</si>
  <si>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</si>
  <si>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</si>
  <si>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</si>
  <si>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</si>
  <si>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</si>
  <si>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</si>
  <si>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</si>
  <si>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</si>
  <si>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</si>
  <si>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</si>
  <si>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</si>
  <si>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</si>
  <si>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</si>
  <si>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</si>
  <si>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</si>
  <si>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</si>
  <si>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</si>
  <si>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</si>
  <si>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</si>
  <si>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</si>
  <si>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</si>
  <si>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</si>
  <si>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</si>
  <si>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</si>
  <si>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</si>
  <si>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</si>
  <si>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</si>
  <si>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</si>
  <si>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</si>
  <si>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</si>
  <si>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</si>
  <si>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</si>
  <si>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</si>
  <si>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</si>
  <si>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</si>
  <si>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</si>
  <si>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</si>
  <si>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</si>
  <si>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</si>
  <si>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</si>
  <si>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</si>
  <si>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</si>
  <si>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</si>
  <si>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</si>
  <si>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</si>
  <si>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</si>
  <si>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</si>
  <si>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</si>
  <si>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</si>
  <si>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</si>
  <si>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</si>
  <si>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</si>
  <si>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</si>
  <si>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</si>
  <si>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</si>
  <si>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</si>
  <si>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</si>
  <si>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</si>
  <si>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</si>
  <si>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</si>
  <si>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</si>
  <si>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</si>
  <si>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</si>
  <si>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</si>
  <si>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</si>
  <si>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</si>
  <si>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</si>
  <si>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</si>
  <si>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</si>
  <si>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</si>
  <si>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</si>
  <si>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</si>
  <si>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</si>
  <si>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</si>
  <si>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</si>
  <si>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</si>
  <si>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</si>
  <si>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</si>
  <si>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</si>
  <si>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</si>
  <si>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</si>
  <si>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</si>
  <si>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</si>
  <si>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</si>
  <si>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</si>
  <si>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</si>
  <si>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</si>
  <si>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</si>
  <si>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</si>
  <si>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</si>
  <si>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</si>
  <si>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</si>
  <si>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</si>
  <si>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</si>
  <si>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</si>
  <si>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</si>
  <si>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</si>
  <si>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</si>
  <si>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</si>
  <si>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</si>
  <si>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</si>
  <si>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</si>
  <si>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</si>
  <si>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</si>
  <si>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</si>
  <si>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</si>
  <si>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</si>
  <si>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</si>
  <si>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</si>
  <si>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</si>
  <si>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</si>
  <si>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</si>
  <si>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</si>
  <si>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</si>
  <si>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</si>
  <si>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</si>
  <si>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</si>
  <si>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</si>
  <si>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</si>
  <si>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</si>
  <si>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</si>
  <si>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</si>
  <si>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</si>
  <si>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</si>
  <si>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</si>
  <si>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</si>
  <si>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</si>
  <si>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</si>
  <si>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</si>
  <si>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</si>
  <si>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</si>
  <si>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</si>
  <si>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</si>
  <si>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</si>
  <si>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</si>
  <si>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</si>
  <si>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</si>
  <si>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</si>
  <si>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</si>
  <si>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</si>
  <si>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</si>
  <si>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</si>
  <si>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</si>
  <si>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</si>
  <si>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</si>
  <si>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</si>
  <si>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</si>
  <si>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</si>
  <si>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</si>
  <si>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</si>
  <si>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</si>
  <si>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</si>
  <si>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</si>
  <si>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</si>
  <si>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</si>
  <si>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</si>
  <si>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</si>
  <si>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</si>
  <si>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</si>
  <si>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</si>
  <si>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</si>
  <si>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</si>
  <si>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</si>
  <si>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</si>
  <si>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</si>
  <si>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</si>
  <si>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</si>
  <si>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</si>
  <si>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</si>
  <si>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</si>
  <si>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</si>
  <si>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</si>
  <si>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</si>
  <si>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</si>
  <si>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</si>
  <si>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</si>
  <si>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</si>
  <si>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</si>
  <si>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</si>
  <si>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</si>
  <si>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</si>
  <si>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</si>
  <si>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</si>
  <si>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</si>
  <si>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</si>
  <si>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</si>
  <si>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</si>
  <si>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</si>
  <si>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</si>
  <si>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</si>
  <si>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</si>
  <si>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</si>
  <si>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</si>
  <si>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</si>
  <si>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</si>
  <si>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</si>
  <si>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</si>
  <si>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</si>
  <si>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</si>
  <si>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</si>
  <si>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</si>
  <si>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</si>
  <si>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</si>
  <si>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</si>
  <si>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</si>
  <si>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</si>
  <si>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</si>
  <si>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</si>
  <si>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</si>
  <si>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</si>
  <si>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</si>
  <si>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</si>
  <si>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</si>
  <si>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</si>
  <si>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</si>
  <si>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</si>
  <si>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</si>
  <si>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</si>
  <si>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</si>
  <si>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</si>
  <si>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</si>
  <si>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</si>
  <si>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</si>
  <si>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</si>
  <si>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</si>
  <si>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</si>
  <si>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</si>
  <si>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</si>
  <si>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</si>
  <si>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</si>
  <si>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</si>
  <si>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</si>
  <si>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</si>
  <si>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</si>
  <si>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</si>
  <si>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</si>
  <si>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</si>
  <si>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</si>
  <si>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</si>
  <si>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</si>
  <si>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</si>
  <si>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</si>
  <si>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</si>
  <si>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</si>
  <si>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</si>
  <si>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</si>
  <si>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</si>
  <si>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</si>
  <si>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</si>
  <si>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</si>
  <si>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</si>
  <si>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</si>
  <si>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</si>
  <si>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</si>
  <si>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</si>
  <si>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</si>
  <si>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</si>
  <si>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</si>
  <si>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</si>
  <si>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</si>
  <si>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</si>
  <si>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</si>
  <si>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</si>
  <si>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</si>
  <si>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</si>
  <si>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</si>
  <si>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</si>
  <si>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</si>
  <si>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</si>
  <si>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</si>
  <si>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</si>
  <si>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</si>
  <si>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</si>
  <si>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</si>
  <si>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</si>
  <si>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</si>
  <si>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</si>
  <si>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</si>
  <si>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</si>
  <si>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</si>
  <si>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</si>
  <si>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</si>
  <si>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</si>
  <si>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</si>
  <si>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</si>
  <si>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</si>
  <si>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</si>
  <si>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</si>
  <si>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</si>
  <si>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</si>
  <si>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</si>
  <si>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</si>
  <si>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</si>
  <si>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</si>
  <si>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</si>
  <si>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</si>
  <si>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</si>
  <si>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</si>
  <si>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</si>
  <si>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</si>
  <si>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</si>
  <si>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</si>
  <si>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</si>
  <si>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</si>
  <si>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</si>
  <si>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</si>
  <si>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</si>
  <si>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</si>
  <si>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</si>
  <si>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</si>
  <si>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</si>
  <si>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</si>
  <si>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</si>
  <si>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</si>
  <si>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</si>
  <si>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</si>
  <si>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</si>
  <si>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</si>
  <si>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</si>
  <si>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</si>
  <si>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</si>
  <si>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</si>
  <si>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</si>
  <si>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</si>
  <si>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</si>
  <si>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</si>
  <si>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</si>
  <si>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</si>
  <si>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</si>
  <si>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</si>
  <si>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</si>
  <si>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</si>
  <si>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</si>
  <si>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</si>
  <si>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</si>
  <si>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</si>
  <si>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</si>
  <si>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</si>
  <si>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</si>
  <si>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</si>
  <si>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</si>
  <si>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</si>
  <si>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</si>
  <si>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</si>
  <si>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</si>
  <si>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</si>
  <si>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</si>
  <si>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</si>
  <si>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</si>
  <si>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</si>
  <si>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</si>
  <si>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</si>
  <si>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</si>
  <si>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</si>
  <si>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</si>
  <si>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</si>
  <si>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</si>
  <si>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</si>
  <si>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</si>
  <si>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</si>
  <si>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</si>
  <si>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</si>
  <si>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</si>
  <si>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</si>
  <si>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</si>
  <si>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</si>
  <si>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</si>
  <si>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</si>
  <si>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</si>
  <si>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</si>
  <si>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</si>
  <si>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</si>
  <si>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</si>
  <si>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</si>
  <si>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</si>
  <si>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</si>
  <si>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</si>
  <si>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</si>
  <si>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</si>
  <si>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</si>
  <si>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</si>
  <si>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</si>
  <si>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</si>
  <si>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</si>
  <si>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</si>
  <si>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</si>
  <si>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</si>
  <si>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</si>
  <si>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</si>
  <si>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</si>
  <si>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</si>
  <si>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</si>
  <si>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</si>
  <si>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</si>
  <si>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</si>
  <si>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</si>
  <si>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</si>
  <si>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</si>
  <si>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</si>
  <si>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</si>
  <si>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</si>
  <si>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</si>
  <si>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</si>
  <si>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</si>
  <si>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</si>
  <si>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</si>
  <si>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</si>
  <si>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</si>
  <si>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</si>
  <si>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</si>
  <si>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</si>
  <si>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</si>
  <si>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</si>
  <si>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</si>
  <si>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</si>
  <si>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</si>
  <si>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</si>
  <si>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</si>
  <si>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</si>
  <si>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</si>
  <si>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</si>
  <si>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</si>
  <si>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</si>
  <si>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</si>
  <si>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</si>
  <si>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</si>
  <si>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</si>
  <si>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</si>
  <si>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</si>
  <si>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</si>
  <si>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</si>
  <si>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</si>
  <si>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</si>
  <si>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</si>
  <si>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</si>
  <si>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</si>
  <si>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</si>
  <si>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</si>
  <si>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</si>
  <si>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</si>
  <si>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</si>
  <si>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</si>
  <si>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</si>
  <si>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</si>
  <si>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</si>
  <si>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</si>
  <si>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</si>
  <si>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</si>
  <si>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</si>
  <si>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</si>
  <si>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</si>
  <si>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</si>
  <si>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</si>
  <si>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</si>
  <si>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</si>
  <si>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</si>
  <si>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</si>
  <si>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</si>
  <si>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</si>
  <si>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</si>
  <si>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</si>
  <si>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</si>
  <si>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</si>
  <si>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</si>
  <si>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</si>
  <si>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</si>
  <si>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</si>
  <si>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</si>
  <si>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</si>
  <si>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</si>
  <si>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</si>
  <si>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</si>
  <si>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</si>
  <si>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</si>
  <si>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</si>
  <si>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</si>
  <si>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</si>
  <si>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</si>
  <si>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</si>
  <si>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</si>
  <si>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</si>
  <si>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</si>
  <si>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</si>
  <si>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</si>
  <si>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</si>
  <si>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</si>
  <si>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</si>
  <si>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</si>
  <si>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</si>
  <si>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</si>
  <si>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</si>
  <si>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</si>
  <si>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</si>
  <si>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</si>
  <si>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</si>
  <si>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</si>
  <si>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</si>
  <si>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</si>
  <si>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</si>
  <si>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</si>
  <si>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</si>
  <si>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</si>
  <si>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</si>
  <si>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</si>
  <si>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</si>
  <si>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</si>
  <si>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</si>
  <si>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</si>
  <si>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</si>
  <si>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</si>
  <si>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</si>
  <si>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</si>
  <si>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</si>
  <si>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</si>
  <si>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</si>
  <si>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</si>
  <si>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</si>
  <si>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</si>
  <si>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</si>
  <si>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</si>
  <si>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</si>
  <si>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</si>
  <si>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</si>
  <si>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</si>
  <si>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</si>
  <si>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</si>
  <si>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</si>
  <si>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</si>
  <si>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</si>
  <si>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</si>
  <si>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</si>
  <si>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</si>
  <si>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</si>
  <si>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</si>
  <si>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</si>
  <si>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</si>
  <si>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</si>
  <si>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</si>
  <si>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</si>
  <si>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</si>
  <si>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</si>
  <si>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</si>
  <si>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</si>
  <si>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</si>
  <si>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</si>
  <si>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</si>
  <si>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</si>
  <si>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</si>
  <si>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</si>
  <si>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</si>
  <si>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</si>
  <si>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</si>
  <si>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</si>
  <si>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</si>
  <si>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</si>
  <si>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</si>
  <si>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</si>
  <si>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</si>
  <si>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</si>
  <si>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</si>
  <si>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</si>
  <si>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</si>
  <si>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</si>
  <si>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</si>
  <si>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</si>
  <si>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</si>
  <si>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</si>
  <si>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</si>
  <si>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</si>
  <si>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</si>
  <si>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</si>
  <si>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</si>
  <si>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</si>
  <si>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</si>
  <si>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</si>
  <si>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</si>
  <si>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</si>
  <si>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</si>
  <si>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</si>
  <si>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</si>
  <si>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</si>
  <si>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</si>
  <si>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</si>
  <si>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</si>
  <si>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</si>
  <si>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</si>
  <si>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</si>
  <si>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</si>
  <si>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</si>
  <si>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</si>
  <si>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</si>
  <si>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</si>
  <si>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</si>
  <si>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</si>
  <si>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</si>
  <si>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</si>
  <si>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</si>
  <si>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</si>
  <si>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</si>
  <si>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</si>
  <si>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</si>
  <si>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</si>
  <si>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</si>
  <si>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</si>
  <si>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</si>
  <si>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</si>
  <si>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</si>
  <si>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</si>
  <si>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</si>
  <si>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</si>
  <si>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</si>
  <si>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</si>
  <si>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</si>
  <si>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</si>
  <si>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</si>
  <si>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</si>
  <si>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</si>
  <si>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</si>
  <si>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</si>
  <si>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</si>
  <si>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</si>
  <si>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</si>
  <si>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</si>
  <si>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</si>
  <si>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</si>
  <si>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</si>
  <si>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</si>
  <si>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</si>
  <si>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</si>
  <si>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</si>
  <si>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</si>
  <si>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</si>
  <si>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</si>
  <si>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</si>
  <si>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</si>
  <si>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</si>
  <si>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</si>
  <si>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</si>
  <si>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</si>
  <si>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</si>
  <si>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</si>
  <si>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</si>
  <si>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</si>
  <si>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</si>
  <si>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</si>
  <si>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</si>
  <si>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</si>
  <si>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</si>
  <si>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</si>
  <si>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</si>
  <si>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</si>
  <si>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</si>
  <si>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</si>
  <si>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</si>
  <si>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</si>
  <si>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</si>
  <si>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</si>
  <si>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</si>
  <si>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</si>
  <si>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</si>
  <si>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</si>
  <si>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</si>
  <si>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</si>
  <si>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</si>
  <si>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</si>
  <si>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</si>
  <si>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</si>
  <si>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</si>
  <si>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</si>
  <si>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</si>
  <si>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</si>
  <si>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</si>
  <si>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</si>
  <si>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</si>
  <si>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</si>
  <si>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</si>
  <si>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</si>
  <si>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</si>
  <si>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</si>
  <si>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</si>
  <si>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</si>
  <si>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</si>
  <si>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</si>
  <si>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</si>
  <si>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</si>
  <si>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</si>
  <si>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</si>
  <si>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</si>
  <si>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</si>
  <si>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</si>
  <si>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</si>
  <si>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</si>
  <si>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</si>
  <si>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</si>
  <si>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</si>
  <si>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</si>
  <si>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</si>
  <si>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</si>
  <si>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</si>
  <si>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</si>
  <si>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</si>
  <si>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</si>
  <si>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</si>
  <si>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</si>
  <si>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</si>
  <si>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</si>
  <si>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</si>
  <si>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</si>
  <si>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</si>
  <si>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</si>
  <si>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</si>
  <si>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</si>
  <si>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</si>
  <si>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</si>
  <si>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</si>
  <si>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</si>
  <si>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</si>
  <si>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</si>
  <si>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</si>
  <si>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</si>
  <si>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</si>
  <si>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</si>
  <si>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</si>
  <si>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</si>
  <si>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</si>
  <si>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</si>
  <si>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</si>
  <si>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</si>
  <si>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</si>
  <si>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</si>
  <si>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</si>
  <si>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</si>
  <si>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</si>
  <si>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</si>
  <si>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</si>
  <si>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</si>
  <si>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</si>
  <si>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</si>
  <si>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</si>
  <si>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</si>
  <si>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</si>
  <si>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</si>
  <si>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</si>
  <si>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</si>
  <si>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</si>
  <si>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</si>
  <si>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</si>
  <si>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</si>
  <si>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</si>
  <si>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</si>
  <si>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</si>
  <si>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</si>
  <si>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</si>
  <si>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</si>
  <si>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</si>
  <si>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</si>
  <si>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</si>
  <si>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</si>
  <si>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</si>
  <si>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</si>
  <si>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</si>
  <si>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</si>
  <si>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</si>
  <si>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</si>
  <si>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</si>
  <si>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</si>
  <si>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</si>
  <si>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</si>
  <si>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</si>
  <si>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</si>
  <si>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</si>
  <si>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</si>
  <si>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</si>
  <si>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</si>
  <si>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</si>
  <si>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</si>
  <si>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</si>
  <si>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</si>
  <si>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</si>
  <si>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</si>
  <si>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</si>
  <si>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</si>
  <si>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</si>
  <si>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</si>
  <si>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</si>
  <si>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</si>
  <si>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</si>
  <si>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</si>
  <si>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</si>
  <si>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</si>
  <si>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</si>
  <si>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</si>
  <si>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</si>
  <si>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</si>
  <si>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</si>
  <si>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</si>
  <si>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</si>
  <si>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</si>
  <si>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</si>
  <si>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</si>
  <si>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</si>
  <si>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</si>
  <si>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</si>
  <si>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</si>
  <si>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</si>
  <si>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</si>
  <si>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</si>
  <si>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</si>
  <si>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</si>
  <si>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</si>
  <si>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</si>
  <si>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</si>
  <si>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</si>
  <si>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</si>
  <si>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</si>
  <si>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</si>
  <si>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</si>
  <si>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</si>
  <si>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</si>
  <si>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</si>
  <si>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</si>
  <si>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</si>
  <si>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</si>
  <si>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</si>
  <si>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</si>
  <si>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</si>
  <si>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</si>
  <si>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</si>
  <si>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</si>
  <si>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</si>
  <si>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</si>
  <si>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</si>
  <si>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</si>
  <si>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</si>
  <si>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</si>
  <si>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</si>
  <si>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</si>
  <si>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</si>
  <si>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</si>
  <si>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</si>
  <si>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</si>
  <si>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</si>
  <si>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</si>
  <si>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</si>
  <si>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</si>
  <si>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</si>
  <si>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</si>
  <si>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</si>
  <si>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</si>
  <si>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</si>
  <si>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</si>
  <si>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</si>
  <si>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</si>
  <si>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</si>
  <si>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</si>
  <si>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</si>
  <si>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</si>
  <si>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</si>
  <si>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</si>
  <si>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</si>
  <si>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</si>
  <si>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</si>
  <si>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</si>
  <si>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</si>
  <si>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</si>
  <si>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</si>
  <si>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</si>
  <si>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</si>
  <si>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</si>
  <si>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</si>
  <si>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</si>
  <si>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</si>
  <si>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</si>
  <si>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</si>
  <si>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</si>
  <si>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</si>
  <si>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</si>
  <si>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</si>
  <si>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</si>
  <si>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</si>
  <si>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</si>
  <si>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</si>
  <si>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</si>
  <si>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</si>
  <si>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</si>
  <si>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</si>
  <si>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</si>
  <si>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</si>
  <si>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</si>
  <si>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</si>
  <si>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</si>
  <si>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</si>
  <si>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</si>
  <si>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</si>
  <si>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</si>
  <si>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</si>
  <si>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</si>
  <si>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</si>
  <si>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</si>
  <si>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</si>
  <si>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</si>
  <si>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</si>
  <si>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</si>
  <si>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</si>
  <si>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</si>
  <si>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</si>
  <si>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</si>
  <si>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</si>
  <si>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</si>
  <si>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</si>
  <si>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</si>
  <si>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</si>
  <si>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</si>
  <si>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</si>
  <si>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</si>
  <si>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</si>
  <si>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</si>
  <si>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</si>
  <si>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</si>
  <si>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</si>
  <si>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</si>
  <si>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</si>
  <si>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</si>
  <si>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</si>
  <si>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</si>
  <si>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</si>
  <si>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</si>
  <si>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</si>
  <si>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</si>
  <si>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</si>
  <si>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</si>
  <si>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</si>
  <si>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</si>
  <si>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</si>
  <si>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</si>
  <si>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</si>
  <si>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</si>
  <si>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</si>
  <si>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</si>
  <si>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</si>
  <si>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</si>
  <si>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</si>
  <si>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</si>
  <si>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</si>
  <si>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</si>
  <si>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</si>
  <si>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</si>
  <si>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</si>
  <si>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</si>
  <si>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</si>
  <si>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</si>
  <si>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</si>
  <si>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</si>
  <si>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</si>
  <si>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</si>
  <si>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</si>
  <si>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</si>
  <si>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</si>
  <si>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</si>
  <si>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</si>
  <si>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</si>
  <si>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</si>
  <si>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</si>
  <si>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</si>
  <si>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</si>
  <si>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</si>
  <si>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</si>
  <si>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</si>
  <si>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</si>
  <si>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</si>
  <si>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</si>
  <si>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</si>
  <si>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</si>
  <si>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</si>
  <si>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</si>
  <si>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</si>
  <si>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</si>
  <si>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</si>
  <si>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</si>
  <si>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</si>
  <si>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</si>
  <si>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</si>
  <si>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</si>
  <si>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</si>
  <si>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</si>
  <si>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</si>
  <si>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</si>
  <si>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</si>
  <si>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</si>
  <si>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</si>
  <si>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</si>
  <si>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</si>
  <si>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</si>
  <si>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</si>
  <si>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</si>
  <si>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</si>
  <si>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</si>
  <si>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</si>
  <si>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</si>
  <si>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</si>
  <si>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</si>
  <si>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</si>
  <si>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</si>
  <si>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</si>
  <si>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</si>
  <si>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</si>
  <si>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</si>
  <si>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</si>
  <si>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</si>
  <si>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</si>
  <si>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</si>
  <si>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</si>
  <si>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</si>
  <si>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</si>
  <si>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</si>
  <si>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</si>
  <si>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</si>
  <si>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</si>
  <si>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</si>
  <si>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</si>
  <si>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</si>
  <si>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</si>
  <si>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</si>
  <si>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</si>
  <si>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</si>
  <si>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</si>
  <si>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</si>
  <si>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</si>
  <si>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</si>
  <si>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</si>
  <si>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</si>
  <si>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</si>
  <si>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</si>
  <si>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</si>
  <si>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</si>
  <si>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</si>
  <si>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</si>
  <si>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</si>
  <si>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</si>
  <si>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</si>
  <si>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</si>
  <si>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</si>
  <si>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</si>
  <si>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</si>
  <si>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</si>
  <si>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</si>
  <si>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</si>
  <si>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</si>
  <si>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</si>
  <si>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</si>
  <si>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</si>
  <si>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</si>
  <si>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</si>
  <si>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</si>
  <si>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</si>
  <si>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</si>
  <si>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</si>
  <si>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</si>
  <si>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</si>
  <si>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</si>
  <si>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</si>
  <si>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</si>
  <si>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</si>
  <si>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</si>
  <si>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</si>
  <si>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</si>
  <si>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</si>
  <si>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</si>
  <si>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</si>
  <si>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</si>
  <si>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</si>
  <si>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</si>
  <si>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</si>
  <si>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</si>
  <si>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</si>
  <si>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</si>
  <si>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</si>
  <si>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</si>
  <si>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</si>
  <si>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</si>
  <si>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</si>
  <si>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</si>
  <si>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</si>
  <si>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</si>
  <si>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</si>
  <si>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</si>
  <si>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</si>
  <si>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</si>
  <si>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</si>
  <si>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</si>
  <si>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</si>
  <si>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</si>
  <si>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</si>
  <si>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</si>
  <si>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</si>
  <si>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</si>
  <si>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</si>
  <si>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</si>
  <si>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</si>
  <si>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</si>
  <si>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</si>
  <si>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</si>
  <si>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</si>
  <si>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</si>
  <si>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</si>
  <si>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</si>
  <si>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</si>
  <si>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</si>
  <si>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</si>
  <si>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</si>
  <si>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</si>
  <si>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</si>
  <si>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</si>
  <si>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</si>
  <si>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</si>
  <si>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</si>
  <si>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</si>
  <si>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</si>
  <si>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</si>
  <si>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</si>
  <si>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</si>
  <si>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</si>
  <si>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</si>
  <si>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</si>
  <si>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</si>
  <si>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</si>
  <si>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</si>
  <si>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</si>
  <si>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</si>
  <si>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</si>
  <si>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</si>
  <si>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</si>
  <si>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</si>
  <si>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</si>
  <si>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</si>
  <si>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</si>
  <si>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</si>
  <si>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</si>
  <si>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</si>
  <si>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</si>
  <si>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</si>
  <si>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</si>
  <si>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</si>
  <si>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</si>
  <si>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</si>
  <si>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</si>
  <si>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</si>
  <si>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</si>
  <si>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</si>
  <si>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</si>
  <si>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</si>
  <si>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</si>
  <si>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</si>
  <si>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</si>
  <si>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</si>
  <si>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</si>
  <si>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</si>
  <si>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</si>
  <si>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</si>
  <si>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</si>
  <si>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</si>
  <si>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</si>
  <si>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</si>
  <si>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</si>
  <si>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</si>
  <si>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</si>
  <si>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</si>
  <si>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</si>
  <si>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</si>
  <si>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</si>
  <si>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</si>
  <si>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</si>
  <si>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</si>
  <si>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</si>
  <si>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</si>
  <si>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</si>
  <si>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</si>
  <si>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</si>
  <si>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</si>
  <si>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</si>
  <si>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</si>
  <si>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</si>
  <si>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</si>
  <si>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</si>
  <si>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</si>
  <si>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</si>
  <si>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</si>
  <si>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</si>
  <si>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</si>
  <si>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</si>
  <si>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</si>
  <si>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</si>
  <si>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</si>
  <si>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</si>
  <si>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</si>
  <si>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</si>
  <si>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</si>
  <si>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</si>
  <si>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</si>
  <si>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</si>
  <si>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</si>
  <si>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</si>
  <si>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</si>
  <si>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</si>
  <si>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</si>
  <si>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</si>
  <si>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</si>
  <si>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</si>
  <si>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</si>
  <si>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</si>
  <si>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</si>
  <si>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</si>
  <si>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</si>
  <si>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</si>
  <si>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</si>
  <si>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</si>
  <si>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</si>
  <si>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</si>
  <si>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</si>
  <si>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</si>
  <si>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</si>
  <si>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</si>
  <si>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</si>
  <si>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</si>
  <si>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</si>
  <si>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</si>
  <si>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</si>
  <si>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</si>
  <si>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</si>
  <si>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</si>
  <si>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</si>
  <si>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</si>
  <si>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</si>
  <si>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</si>
  <si>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</si>
  <si>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</si>
  <si>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</si>
  <si>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</si>
  <si>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</si>
  <si>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</si>
  <si>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</si>
  <si>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</si>
  <si>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</si>
  <si>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</si>
  <si>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</si>
  <si>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</si>
  <si>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</si>
  <si>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</si>
  <si>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</si>
  <si>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</si>
  <si>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</si>
  <si>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</si>
  <si>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</si>
  <si>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</si>
  <si>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</si>
  <si>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</si>
  <si>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</si>
  <si>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</si>
  <si>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</si>
  <si>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</si>
  <si>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</si>
  <si>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</si>
  <si>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</si>
  <si>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</si>
  <si>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</si>
  <si>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</si>
  <si>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</si>
  <si>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</si>
  <si>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</si>
  <si>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</si>
  <si>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</si>
  <si>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</si>
  <si>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</si>
  <si>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</si>
  <si>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</si>
  <si>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</si>
  <si>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</si>
  <si>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</si>
  <si>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</si>
  <si>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</si>
  <si>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</si>
  <si>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</si>
  <si>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</si>
  <si>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</si>
  <si>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</si>
  <si>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</si>
  <si>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</si>
  <si>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</si>
  <si>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</si>
  <si>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</si>
  <si>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</si>
  <si>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</si>
  <si>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</si>
  <si>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</si>
  <si>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</si>
  <si>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</si>
  <si>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</si>
  <si>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</si>
  <si>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</si>
  <si>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</si>
  <si>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</si>
  <si>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</si>
  <si>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</si>
  <si>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</si>
  <si>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</si>
  <si>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</si>
  <si>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</si>
  <si>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</si>
  <si>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</si>
  <si>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</si>
  <si>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</si>
  <si>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</si>
  <si>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</si>
  <si>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</si>
  <si>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</si>
  <si>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</si>
  <si>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</si>
  <si>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</si>
  <si>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</si>
  <si>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</si>
  <si>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</si>
  <si>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</si>
  <si>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</si>
  <si>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</si>
  <si>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</si>
  <si>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</si>
  <si>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</si>
  <si>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</si>
  <si>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</si>
  <si>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</si>
  <si>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</si>
  <si>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</si>
  <si>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</si>
  <si>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</si>
  <si>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</si>
  <si>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</si>
  <si>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</si>
  <si>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</si>
  <si>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</si>
  <si>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</si>
  <si>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</si>
  <si>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</si>
  <si>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</si>
  <si>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</si>
  <si>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</si>
  <si>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</si>
  <si>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</si>
  <si>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</si>
  <si>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</si>
  <si>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</si>
  <si>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</si>
  <si>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</si>
  <si>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</si>
  <si>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</si>
  <si>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</si>
  <si>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</si>
  <si>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</si>
  <si>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</si>
  <si>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</si>
  <si>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</si>
  <si>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</si>
  <si>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</si>
  <si>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</si>
  <si>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</si>
  <si>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</si>
  <si>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</si>
  <si>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</si>
  <si>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</si>
  <si>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</si>
  <si>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</si>
  <si>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</si>
  <si>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</si>
  <si>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</si>
  <si>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</si>
  <si>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</si>
  <si>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</si>
  <si>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</si>
  <si>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</si>
  <si>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</si>
  <si>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</si>
  <si>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</si>
  <si>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</si>
  <si>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</si>
  <si>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</si>
  <si>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</si>
  <si>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</si>
  <si>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</si>
  <si>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</si>
  <si>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</si>
  <si>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</si>
  <si>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</si>
  <si>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</si>
  <si>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</si>
  <si>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</si>
  <si>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</si>
  <si>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</si>
  <si>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</si>
  <si>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</si>
  <si>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</si>
  <si>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</si>
  <si>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</si>
  <si>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</si>
  <si>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</si>
  <si>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</si>
  <si>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</si>
  <si>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</si>
  <si>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</si>
  <si>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</si>
  <si>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</si>
  <si>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</si>
  <si>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</si>
  <si>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</si>
  <si>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</si>
  <si>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</si>
  <si>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</si>
  <si>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</si>
  <si>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</si>
  <si>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</si>
  <si>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</si>
  <si>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</si>
  <si>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</si>
  <si>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</si>
  <si>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</si>
  <si>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</si>
  <si>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</si>
  <si>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</si>
  <si>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</si>
  <si>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</si>
  <si>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</si>
  <si>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</si>
  <si>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</si>
  <si>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</si>
  <si>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</si>
  <si>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</si>
  <si>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</si>
  <si>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</si>
  <si>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</si>
  <si>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</si>
  <si>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</si>
  <si>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</si>
  <si>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</si>
  <si>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</si>
  <si>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</si>
  <si>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</si>
  <si>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</si>
  <si>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</si>
  <si>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</si>
  <si>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</si>
  <si>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</si>
  <si>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</si>
  <si>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</si>
  <si>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</si>
  <si>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</si>
  <si>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</si>
  <si>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</si>
  <si>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</si>
  <si>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</si>
  <si>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</si>
  <si>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</si>
  <si>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</si>
  <si>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</si>
  <si>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</si>
  <si>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</si>
  <si>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</si>
  <si>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</si>
  <si>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</si>
  <si>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</si>
  <si>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</si>
  <si>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</si>
  <si>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</si>
  <si>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</si>
  <si>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</si>
  <si>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</si>
  <si>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</si>
  <si>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</si>
  <si>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</si>
  <si>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</si>
  <si>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</si>
  <si>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</si>
  <si>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</si>
  <si>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</si>
  <si>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</si>
  <si>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</si>
  <si>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</si>
  <si>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</si>
  <si>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</si>
  <si>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</si>
  <si>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</si>
  <si>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</si>
  <si>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</si>
  <si>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</si>
  <si>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</si>
  <si>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</si>
  <si>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</si>
  <si>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</si>
  <si>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</si>
  <si>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</si>
  <si>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</si>
  <si>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</si>
  <si>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</si>
  <si>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</si>
  <si>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</si>
  <si>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</si>
  <si>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</si>
  <si>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</si>
  <si>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</si>
  <si>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</si>
  <si>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</si>
  <si>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</si>
  <si>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</si>
  <si>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</si>
  <si>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</si>
  <si>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</si>
  <si>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</si>
  <si>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</si>
  <si>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</si>
  <si>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</si>
  <si>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</si>
  <si>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</si>
  <si>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</si>
  <si>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</si>
  <si>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</si>
  <si>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</si>
  <si>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</si>
  <si>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</si>
  <si>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</si>
  <si>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</si>
  <si>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</si>
  <si>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</si>
  <si>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</si>
  <si>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</si>
  <si>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</si>
  <si>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</si>
  <si>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</si>
  <si>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</si>
  <si>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</si>
  <si>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</si>
  <si>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</si>
  <si>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</si>
  <si>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</si>
  <si>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</si>
  <si>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</si>
  <si>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</si>
  <si>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</si>
  <si>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</si>
  <si>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</si>
  <si>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</si>
  <si>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</si>
  <si>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</si>
  <si>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</si>
  <si>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</si>
  <si>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</si>
  <si>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</si>
  <si>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</si>
  <si>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</si>
  <si>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</si>
  <si>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</si>
  <si>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</si>
  <si>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</si>
  <si>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</si>
  <si>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</si>
  <si>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</si>
  <si>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</si>
  <si>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</si>
  <si>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</si>
  <si>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</si>
  <si>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</si>
  <si>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</si>
  <si>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</si>
  <si>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</si>
  <si>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</si>
  <si>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</si>
  <si>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</si>
  <si>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</si>
  <si>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</si>
  <si>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</si>
  <si>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</si>
  <si>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</si>
  <si>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</si>
  <si>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</si>
  <si>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</si>
  <si>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</si>
  <si>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</si>
  <si>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</si>
  <si>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</si>
  <si>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</si>
  <si>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</si>
  <si>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</si>
  <si>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</si>
  <si>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</si>
  <si>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</si>
  <si>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</si>
  <si>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</si>
  <si>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</si>
  <si>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</si>
  <si>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</si>
  <si>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</si>
  <si>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</si>
  <si>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</si>
  <si>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</si>
  <si>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</si>
  <si>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</si>
  <si>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</si>
  <si>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</si>
  <si>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</si>
  <si>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</si>
  <si>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</si>
  <si>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</si>
  <si>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</si>
  <si>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</si>
  <si>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</si>
  <si>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</si>
  <si>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</si>
  <si>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</si>
  <si>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</si>
  <si>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</si>
  <si>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</si>
  <si>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</si>
  <si>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</si>
  <si>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</si>
  <si>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</si>
  <si>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</si>
  <si>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</si>
  <si>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</si>
  <si>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</si>
  <si>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</si>
  <si>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</si>
  <si>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</si>
  <si>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</si>
  <si>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</si>
  <si>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</si>
  <si>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</si>
  <si>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</si>
  <si>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</si>
  <si>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</si>
  <si>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</si>
  <si>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</si>
  <si>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</si>
  <si>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</si>
  <si>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</si>
  <si>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</si>
  <si>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</si>
  <si>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</si>
  <si>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</si>
  <si>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</si>
  <si>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</si>
  <si>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</si>
  <si>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</si>
  <si>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</si>
  <si>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</si>
  <si>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</si>
  <si>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</si>
  <si>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</si>
  <si>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</si>
  <si>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</si>
  <si>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</si>
  <si>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</si>
  <si>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</si>
  <si>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</si>
  <si>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</si>
  <si>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</si>
  <si>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</si>
  <si>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</si>
  <si>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</si>
  <si>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</si>
  <si>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</si>
  <si>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</si>
  <si>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</si>
  <si>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</si>
  <si>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</si>
  <si>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</si>
  <si>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</si>
  <si>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</si>
  <si>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</si>
  <si>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</si>
  <si>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</si>
  <si>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</si>
  <si>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</si>
  <si>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</si>
  <si>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</si>
  <si>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</si>
  <si>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</si>
  <si>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</si>
  <si>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</si>
  <si>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</si>
  <si>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</si>
  <si>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</si>
  <si>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</si>
  <si>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</si>
  <si>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</si>
  <si>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</si>
  <si>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</si>
  <si>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</si>
  <si>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</si>
  <si>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</si>
  <si>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</si>
  <si>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</si>
  <si>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</si>
  <si>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</si>
  <si>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</si>
  <si>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</si>
  <si>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</si>
  <si>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</si>
  <si>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</si>
  <si>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</si>
  <si>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</si>
  <si>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</si>
  <si>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</si>
  <si>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</si>
  <si>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</si>
  <si>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</si>
  <si>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</si>
  <si>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</si>
  <si>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</si>
  <si>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</si>
  <si>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</si>
  <si>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</si>
  <si>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</si>
  <si>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</si>
  <si>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</si>
  <si>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</si>
  <si>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</si>
  <si>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</si>
  <si>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</si>
  <si>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</si>
  <si>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</si>
  <si>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</si>
  <si>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</si>
  <si>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</si>
  <si>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</si>
  <si>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</si>
  <si>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</si>
  <si>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</si>
  <si>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</si>
  <si>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</si>
  <si>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</si>
  <si>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</si>
  <si>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</si>
  <si>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</si>
  <si>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</si>
  <si>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</si>
  <si>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</si>
  <si>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</si>
  <si>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</si>
  <si>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</si>
  <si>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</si>
  <si>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</si>
  <si>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</si>
  <si>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</si>
  <si>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</si>
  <si>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</si>
  <si>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</si>
  <si>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</si>
  <si>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</si>
  <si>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</si>
  <si>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</si>
  <si>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</si>
  <si>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</si>
  <si>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</si>
  <si>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</si>
  <si>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</si>
  <si>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</si>
  <si>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</si>
  <si>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</si>
  <si>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</si>
  <si>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</si>
  <si>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</si>
  <si>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</si>
  <si>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</si>
  <si>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</si>
  <si>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</si>
  <si>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</si>
  <si>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</si>
  <si>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</si>
  <si>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</si>
  <si>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</si>
  <si>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</si>
  <si>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</si>
  <si>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</si>
  <si>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</si>
  <si>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</si>
  <si>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</si>
  <si>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</si>
  <si>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</si>
  <si>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</si>
  <si>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</si>
  <si>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</si>
  <si>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</si>
  <si>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</si>
  <si>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</si>
  <si>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</si>
  <si>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</si>
  <si>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</si>
  <si>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</si>
  <si>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</si>
  <si>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</si>
  <si>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</si>
  <si>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</si>
  <si>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</si>
  <si>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</si>
  <si>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</si>
  <si>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</si>
  <si>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</si>
  <si>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</si>
  <si>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</si>
  <si>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</si>
  <si>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</si>
  <si>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</si>
  <si>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</si>
  <si>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</si>
  <si>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</si>
  <si>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</si>
  <si>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</si>
  <si>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</si>
  <si>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</si>
  <si>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</si>
  <si>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</si>
  <si>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</si>
  <si>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</si>
  <si>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</si>
  <si>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</si>
  <si>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</si>
  <si>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</si>
  <si>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</si>
  <si>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</si>
  <si>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</si>
  <si>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</si>
  <si>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</si>
  <si>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</si>
  <si>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</si>
  <si>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</si>
  <si>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</si>
  <si>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</si>
  <si>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</si>
  <si>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</si>
  <si>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</si>
  <si>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</si>
  <si>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</si>
  <si>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</si>
  <si>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</si>
  <si>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</si>
  <si>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</si>
  <si>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</si>
  <si>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</si>
  <si>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</si>
  <si>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</si>
  <si>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</si>
  <si>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</si>
  <si>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</si>
  <si>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</si>
  <si>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</si>
  <si>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</si>
  <si>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</si>
  <si>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</si>
  <si>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</si>
  <si>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</si>
  <si>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</si>
  <si>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</si>
  <si>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</si>
  <si>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</si>
  <si>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</si>
  <si>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</si>
  <si>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</si>
  <si>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</si>
  <si>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</si>
  <si>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</si>
  <si>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</si>
  <si>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</si>
  <si>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</si>
  <si>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</si>
  <si>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</si>
  <si>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</si>
  <si>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</si>
  <si>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</si>
  <si>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</si>
  <si>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</si>
  <si>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</si>
  <si>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</si>
  <si>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</si>
  <si>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</si>
  <si>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</si>
  <si>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</si>
  <si>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</si>
  <si>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</si>
  <si>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</si>
  <si>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</si>
  <si>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</si>
  <si>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</si>
  <si>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</si>
  <si>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</si>
  <si>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</si>
  <si>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</si>
  <si>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</si>
  <si>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</si>
  <si>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</si>
  <si>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</si>
  <si>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</si>
  <si>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</si>
  <si>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</si>
  <si>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</si>
  <si>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</si>
  <si>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</si>
  <si>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</si>
  <si>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</si>
  <si>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</si>
  <si>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</si>
  <si>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</si>
  <si>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</si>
  <si>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</si>
  <si>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</si>
  <si>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</si>
  <si>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</si>
  <si>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</si>
  <si>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</si>
  <si>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</si>
  <si>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</si>
  <si>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</si>
  <si>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</si>
  <si>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</si>
  <si>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</si>
  <si>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</si>
  <si>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</si>
  <si>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</si>
  <si>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</si>
  <si>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</si>
  <si>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</si>
  <si>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</si>
  <si>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</si>
  <si>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</si>
  <si>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</si>
  <si>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</si>
  <si>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</si>
  <si>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</si>
  <si>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</si>
  <si>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</si>
  <si>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</si>
  <si>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</si>
  <si>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</si>
  <si>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</si>
  <si>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</si>
  <si>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</si>
  <si>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</si>
  <si>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</si>
  <si>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</si>
  <si>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</si>
  <si>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</si>
  <si>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</si>
  <si>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</si>
  <si>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</si>
  <si>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</si>
  <si>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</si>
  <si>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</si>
  <si>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</si>
  <si>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</si>
  <si>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</si>
  <si>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</si>
  <si>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</si>
  <si>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</si>
  <si>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</si>
  <si>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</si>
  <si>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</si>
  <si>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</si>
  <si>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</si>
  <si>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</si>
  <si>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</si>
  <si>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</si>
  <si>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</si>
  <si>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</si>
  <si>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</si>
  <si>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</si>
  <si>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</si>
  <si>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</si>
  <si>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</si>
  <si>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</si>
  <si>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</si>
  <si>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</si>
  <si>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</si>
  <si>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</si>
  <si>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</si>
  <si>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</si>
  <si>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</si>
  <si>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</si>
  <si>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</si>
  <si>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</si>
  <si>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</si>
  <si>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</si>
  <si>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</si>
  <si>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</si>
  <si>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</si>
  <si>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</si>
  <si>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</si>
  <si>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</si>
  <si>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</si>
  <si>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</si>
  <si>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</si>
  <si>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</si>
  <si>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</si>
  <si>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</si>
  <si>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</si>
  <si>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</si>
  <si>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</si>
  <si>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</si>
  <si>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</si>
  <si>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</si>
  <si>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</si>
  <si>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</si>
  <si>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</si>
  <si>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</si>
  <si>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</si>
  <si>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</si>
  <si>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</si>
  <si>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</si>
  <si>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</si>
  <si>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</si>
  <si>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</si>
  <si>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</si>
  <si>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</si>
  <si>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</si>
  <si>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</si>
  <si>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</si>
  <si>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</si>
  <si>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</si>
  <si>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</si>
  <si>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</si>
  <si>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</si>
  <si>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</si>
  <si>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</si>
  <si>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</si>
  <si>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</si>
  <si>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</si>
  <si>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</si>
  <si>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</si>
  <si>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</si>
  <si>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</si>
  <si>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</si>
  <si>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</si>
  <si>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</si>
  <si>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</si>
  <si>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</si>
  <si>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</si>
  <si>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</si>
  <si>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</si>
  <si>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</si>
  <si>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</si>
  <si>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</si>
  <si>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</si>
  <si>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</si>
  <si>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</si>
  <si>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</si>
  <si>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</si>
  <si>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</si>
  <si>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</si>
  <si>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</si>
  <si>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</si>
  <si>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</si>
  <si>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</si>
  <si>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</si>
  <si>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</si>
  <si>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</si>
  <si>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</si>
  <si>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</si>
  <si>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</si>
  <si>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</si>
  <si>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</si>
  <si>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</si>
  <si>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</si>
  <si>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</si>
  <si>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</si>
  <si>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</si>
  <si>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</si>
  <si>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</si>
  <si>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</si>
  <si>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</si>
  <si>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</si>
  <si>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</si>
  <si>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</si>
  <si>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</si>
  <si>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</si>
  <si>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</si>
  <si>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</si>
  <si>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</si>
  <si>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</si>
  <si>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</si>
  <si>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</si>
  <si>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</si>
  <si>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</si>
  <si>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</si>
  <si>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</si>
  <si>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</si>
  <si>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</si>
  <si>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</si>
  <si>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</si>
  <si>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</si>
  <si>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</si>
  <si>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</si>
  <si>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</si>
  <si>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</si>
  <si>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</si>
  <si>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</si>
  <si>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</si>
  <si>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</si>
  <si>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</si>
  <si>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</si>
  <si>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</si>
  <si>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</si>
  <si>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</si>
  <si>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</si>
  <si>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</si>
  <si>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</si>
  <si>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</si>
  <si>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</si>
  <si>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</si>
  <si>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</si>
  <si>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</si>
  <si>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</si>
  <si>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</si>
  <si>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</si>
  <si>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</si>
  <si>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</si>
  <si>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</si>
  <si>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</si>
  <si>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</si>
  <si>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</si>
  <si>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</si>
  <si>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</si>
  <si>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</si>
  <si>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</si>
  <si>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</si>
  <si>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</si>
  <si>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</si>
  <si>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</si>
  <si>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</si>
  <si>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</si>
  <si>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</si>
  <si>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</si>
  <si>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</si>
  <si>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</si>
  <si>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</si>
  <si>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</si>
  <si>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</si>
  <si>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</si>
  <si>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</si>
  <si>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</si>
  <si>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</si>
  <si>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</si>
  <si>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</si>
  <si>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</si>
  <si>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</si>
  <si>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</si>
  <si>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</si>
  <si>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</si>
  <si>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</si>
  <si>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</si>
  <si>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</si>
  <si>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</si>
  <si>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</si>
  <si>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</si>
  <si>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</si>
  <si>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</si>
  <si>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</si>
  <si>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</si>
  <si>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</si>
  <si>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</si>
  <si>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</si>
  <si>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</si>
  <si>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</si>
  <si>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</si>
  <si>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</si>
  <si>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</si>
  <si>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</si>
  <si>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</si>
  <si>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</si>
  <si>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</si>
  <si>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</si>
  <si>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</si>
  <si>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</si>
  <si>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</si>
  <si>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</si>
  <si>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</si>
  <si>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</si>
  <si>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</si>
  <si>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</si>
  <si>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</si>
  <si>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</si>
  <si>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</si>
  <si>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</si>
  <si>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</si>
  <si>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</si>
  <si>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</si>
  <si>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</si>
  <si>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</si>
  <si>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</si>
  <si>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</si>
  <si>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</si>
  <si>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</si>
  <si>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</si>
  <si>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</si>
  <si>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</si>
  <si>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</si>
  <si>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</si>
  <si>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</si>
  <si>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</si>
  <si>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</si>
  <si>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</si>
  <si>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</si>
  <si>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</si>
  <si>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</si>
  <si>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</si>
  <si>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</si>
  <si>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</si>
  <si>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</si>
  <si>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</si>
  <si>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</si>
  <si>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</si>
  <si>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</si>
  <si>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</si>
  <si>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</si>
  <si>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</si>
  <si>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</si>
  <si>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</si>
  <si>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</si>
  <si>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</si>
  <si>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</si>
  <si>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</si>
  <si>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</si>
  <si>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</si>
  <si>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</si>
  <si>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</si>
  <si>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</si>
  <si>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</si>
  <si>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</si>
  <si>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</si>
  <si>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</si>
  <si>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</si>
  <si>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</si>
  <si>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</si>
  <si>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</si>
  <si>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</si>
  <si>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</si>
  <si>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</si>
  <si>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</si>
  <si>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</si>
  <si>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</si>
  <si>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</si>
  <si>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</si>
  <si>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</si>
  <si>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</si>
  <si>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</si>
  <si>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</si>
  <si>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</si>
  <si>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</si>
  <si>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</si>
  <si>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</si>
  <si>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</si>
  <si>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</si>
  <si>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</si>
  <si>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</si>
  <si>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</si>
  <si>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</si>
  <si>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</si>
  <si>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</si>
  <si>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</si>
  <si>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</si>
  <si>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</si>
  <si>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</si>
  <si>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</si>
  <si>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</si>
  <si>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</si>
  <si>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</si>
  <si>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</si>
  <si>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</si>
  <si>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</si>
  <si>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</si>
  <si>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</si>
  <si>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</si>
  <si>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</si>
  <si>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</si>
  <si>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</si>
  <si>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</si>
  <si>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</si>
  <si>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</si>
  <si>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</si>
  <si>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</si>
  <si>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</si>
  <si>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</si>
  <si>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</si>
  <si>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</si>
  <si>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</si>
  <si>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</si>
  <si>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</si>
  <si>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</si>
  <si>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</si>
  <si>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</si>
  <si>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</si>
  <si>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</si>
  <si>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</si>
  <si>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</si>
  <si>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</si>
  <si>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</si>
  <si>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</si>
  <si>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</si>
  <si>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</si>
  <si>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</si>
  <si>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</si>
  <si>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</si>
  <si>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</si>
  <si>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</si>
  <si>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</si>
  <si>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</si>
  <si>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</si>
  <si>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</si>
  <si>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</si>
  <si>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</si>
  <si>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</si>
  <si>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</si>
  <si>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</si>
  <si>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</si>
  <si>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</si>
  <si>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</si>
  <si>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</si>
  <si>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</si>
  <si>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</si>
  <si>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</si>
  <si>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</si>
  <si>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</si>
  <si>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</si>
  <si>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</si>
  <si>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</si>
  <si>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</si>
  <si>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</si>
  <si>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</si>
  <si>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</si>
  <si>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</si>
  <si>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</si>
  <si>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</si>
  <si>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</si>
  <si>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</si>
  <si>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</si>
  <si>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</si>
  <si>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</si>
  <si>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</si>
  <si>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</si>
  <si>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</si>
  <si>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</si>
  <si>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</si>
  <si>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</si>
  <si>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</si>
  <si>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</si>
  <si>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</si>
  <si>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</si>
  <si>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</si>
  <si>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</si>
  <si>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</si>
  <si>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</si>
  <si>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</si>
  <si>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</si>
  <si>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</si>
  <si>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</si>
  <si>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</si>
  <si>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</si>
  <si>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</si>
  <si>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</si>
  <si>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</si>
  <si>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</si>
  <si>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</si>
  <si>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</si>
  <si>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</si>
  <si>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</si>
  <si>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</si>
  <si>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</si>
  <si>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</si>
  <si>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</si>
  <si>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</si>
  <si>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</si>
  <si>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</si>
  <si>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</si>
  <si>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</si>
  <si>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</si>
  <si>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</si>
  <si>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</si>
  <si>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</si>
  <si>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</si>
  <si>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</si>
  <si>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</si>
  <si>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</si>
  <si>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</si>
  <si>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</si>
  <si>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</si>
  <si>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</si>
  <si>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</si>
  <si>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</si>
  <si>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</si>
  <si>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</si>
  <si>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</si>
  <si>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</si>
  <si>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</si>
  <si>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</si>
  <si>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</si>
  <si>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</si>
  <si>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</si>
  <si>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</si>
  <si>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</si>
  <si>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</si>
  <si>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</si>
  <si>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</si>
  <si>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</si>
  <si>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</si>
  <si>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</si>
  <si>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</si>
  <si>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</si>
  <si>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</si>
  <si>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</si>
  <si>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</si>
  <si>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</si>
  <si>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</si>
  <si>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</si>
  <si>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</si>
  <si>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</si>
  <si>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</si>
  <si>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</si>
  <si>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</si>
  <si>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</si>
  <si>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</si>
  <si>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</si>
  <si>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</si>
  <si>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</si>
  <si>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</si>
  <si>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</si>
  <si>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</si>
  <si>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</si>
  <si>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</si>
  <si>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</si>
  <si>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</si>
  <si>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</si>
  <si>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</si>
  <si>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</si>
  <si>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</si>
  <si>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</si>
  <si>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</si>
  <si>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</si>
  <si>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</si>
  <si>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</si>
  <si>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</si>
  <si>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</si>
  <si>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</si>
  <si>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</si>
  <si>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</si>
  <si>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</si>
  <si>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</si>
  <si>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</si>
  <si>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</si>
  <si>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</si>
  <si>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</si>
  <si>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</si>
  <si>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</si>
  <si>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</si>
  <si>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</si>
  <si>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</si>
  <si>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</si>
  <si>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</si>
  <si>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</si>
  <si>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</si>
  <si>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</si>
  <si>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</si>
  <si>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</si>
  <si>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</si>
  <si>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</si>
  <si>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</si>
  <si>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</si>
  <si>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</si>
  <si>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</si>
  <si>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</si>
  <si>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</si>
  <si>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</si>
  <si>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</si>
  <si>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</si>
  <si>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</si>
  <si>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</si>
  <si>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</si>
  <si>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</si>
  <si>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</si>
  <si>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</si>
  <si>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</si>
  <si>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</si>
  <si>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</si>
  <si>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</si>
  <si>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</si>
  <si>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</si>
  <si>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</si>
  <si>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</si>
  <si>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</si>
  <si>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</si>
  <si>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</si>
  <si>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</si>
  <si>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</si>
  <si>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</si>
  <si>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</si>
  <si>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</si>
  <si>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</si>
  <si>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</si>
  <si>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</si>
  <si>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</si>
  <si>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</si>
  <si>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</si>
  <si>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</si>
  <si>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</si>
  <si>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</si>
  <si>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</si>
  <si>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</si>
  <si>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</si>
  <si>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</si>
  <si>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</si>
  <si>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</si>
  <si>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</si>
  <si>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</si>
  <si>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</si>
  <si>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</si>
  <si>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</si>
  <si>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</si>
  <si>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</si>
  <si>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</si>
  <si>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</si>
  <si>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</si>
  <si>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</si>
  <si>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</si>
  <si>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</si>
  <si>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</si>
  <si>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</si>
  <si>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</si>
  <si>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</si>
  <si>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</si>
  <si>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</si>
  <si>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</si>
  <si>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</si>
  <si>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</si>
  <si>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</si>
  <si>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</si>
  <si>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</si>
  <si>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</si>
  <si>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</si>
  <si>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</si>
  <si>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</si>
  <si>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</si>
  <si>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</si>
  <si>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</si>
  <si>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</si>
  <si>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</si>
  <si>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</si>
  <si>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</si>
  <si>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</si>
  <si>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</si>
  <si>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</si>
  <si>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</si>
  <si>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</si>
  <si>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</si>
  <si>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</si>
  <si>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</si>
  <si>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</si>
  <si>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</si>
  <si>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</si>
  <si>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</si>
  <si>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</si>
  <si>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</si>
  <si>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</si>
  <si>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</si>
  <si>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</si>
  <si>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</si>
  <si>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</si>
  <si>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</si>
  <si>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</si>
  <si>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</si>
  <si>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</si>
  <si>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</si>
  <si>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</si>
  <si>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</si>
  <si>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</si>
  <si>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</si>
  <si>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</si>
  <si>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</si>
  <si>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</si>
  <si>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</si>
  <si>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</si>
  <si>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</si>
  <si>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</si>
  <si>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</si>
  <si>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</si>
  <si>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</si>
  <si>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</si>
  <si>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</si>
  <si>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</si>
  <si>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</si>
  <si>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</si>
  <si>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</si>
  <si>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</si>
  <si>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</si>
  <si>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</si>
  <si>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</si>
  <si>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</si>
  <si>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</si>
  <si>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</si>
  <si>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</si>
  <si>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</si>
  <si>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</si>
  <si>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</si>
  <si>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</si>
  <si>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</si>
  <si>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</si>
  <si>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</si>
  <si>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</si>
  <si>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</si>
  <si>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</si>
  <si>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</si>
  <si>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</si>
  <si>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</si>
  <si>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</si>
  <si>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</si>
  <si>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</si>
  <si>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</si>
  <si>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</si>
  <si>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</si>
  <si>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</si>
  <si>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</si>
  <si>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</si>
  <si>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</si>
  <si>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</si>
  <si>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</si>
  <si>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</si>
  <si>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</si>
  <si>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</si>
  <si>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</si>
  <si>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</si>
  <si>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</si>
  <si>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</si>
  <si>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</si>
  <si>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</si>
  <si>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</si>
  <si>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</si>
  <si>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</si>
  <si>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</si>
  <si>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</si>
  <si>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</si>
  <si>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</si>
  <si>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</si>
  <si>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</si>
  <si>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</si>
  <si>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</si>
  <si>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</si>
  <si>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</si>
  <si>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</si>
  <si>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</si>
  <si>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</si>
  <si>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</si>
  <si>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</si>
  <si>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</si>
  <si>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</si>
  <si>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</si>
  <si>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</si>
  <si>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</si>
  <si>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</si>
  <si>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</si>
  <si>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</si>
  <si>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</si>
  <si>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</si>
  <si>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</si>
  <si>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</si>
  <si>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</si>
  <si>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</si>
  <si>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</si>
  <si>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</si>
  <si>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</si>
  <si>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</si>
  <si>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</si>
  <si>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</si>
  <si>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</si>
  <si>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</si>
  <si>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</si>
  <si>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</si>
  <si>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</si>
  <si>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</si>
  <si>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</si>
  <si>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</si>
  <si>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</si>
  <si>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</si>
  <si>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</si>
  <si>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</si>
  <si>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</si>
  <si>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</si>
  <si>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</si>
  <si>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</si>
  <si>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</si>
  <si>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</si>
  <si>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</si>
  <si>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</si>
  <si>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</si>
  <si>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</si>
  <si>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</si>
  <si>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</si>
  <si>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</si>
  <si>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</si>
  <si>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</si>
  <si>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</si>
  <si>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</si>
  <si>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</si>
  <si>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</si>
  <si>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</si>
  <si>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</si>
  <si>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</si>
  <si>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</si>
  <si>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</si>
  <si>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</si>
  <si>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</si>
  <si>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</si>
  <si>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</si>
  <si>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</si>
  <si>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</si>
  <si>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</si>
  <si>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</si>
  <si>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</si>
  <si>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</si>
  <si>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</si>
  <si>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</si>
  <si>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</si>
  <si>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</si>
  <si>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</si>
  <si>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</si>
  <si>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</si>
  <si>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</si>
  <si>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</si>
  <si>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</si>
  <si>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</si>
  <si>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</si>
  <si>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</si>
  <si>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</si>
  <si>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</si>
  <si>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</si>
  <si>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</si>
  <si>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</si>
  <si>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</si>
  <si>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</si>
  <si>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</si>
  <si>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</si>
  <si>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</si>
  <si>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</si>
  <si>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</si>
  <si>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</si>
  <si>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</si>
  <si>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</si>
  <si>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</si>
  <si>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</si>
  <si>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</si>
  <si>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</si>
  <si>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</si>
  <si>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</si>
  <si>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</si>
  <si>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</si>
  <si>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</si>
  <si>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</si>
  <si>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</si>
  <si>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</si>
  <si>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</si>
  <si>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</si>
  <si>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</si>
  <si>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</si>
  <si>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</si>
  <si>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</si>
  <si>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</si>
  <si>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</si>
  <si>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</si>
  <si>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</si>
  <si>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</si>
  <si>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</si>
  <si>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</si>
  <si>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</si>
  <si>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</si>
  <si>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</si>
  <si>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</si>
  <si>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</si>
  <si>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</si>
  <si>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</si>
  <si>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</si>
  <si>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</si>
  <si>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</si>
  <si>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</si>
  <si>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</si>
  <si>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</si>
  <si>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</si>
  <si>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</si>
  <si>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</si>
  <si>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</si>
  <si>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</si>
  <si>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</si>
  <si>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</si>
  <si>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</si>
  <si>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</si>
  <si>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</si>
  <si>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</si>
  <si>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</si>
  <si>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</si>
  <si>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</si>
  <si>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</si>
  <si>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</si>
  <si>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</si>
  <si>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</si>
  <si>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</si>
  <si>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</si>
  <si>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</si>
  <si>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</si>
  <si>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</si>
  <si>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</si>
  <si>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</si>
  <si>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</si>
  <si>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</si>
  <si>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</si>
  <si>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</si>
  <si>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</si>
  <si>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</si>
  <si>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</si>
  <si>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</si>
  <si>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</si>
  <si>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</si>
  <si>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</si>
  <si>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</si>
  <si>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</si>
  <si>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</si>
  <si>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</si>
  <si>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</si>
  <si>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</si>
  <si>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</si>
  <si>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</si>
  <si>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</si>
  <si>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</si>
  <si>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</si>
  <si>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</si>
  <si>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</si>
  <si>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</si>
  <si>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</si>
  <si>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</si>
  <si>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</si>
  <si>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</si>
  <si>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</si>
  <si>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</si>
  <si>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</si>
  <si>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</si>
  <si>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</si>
  <si>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</si>
  <si>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</si>
  <si>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</si>
  <si>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</si>
  <si>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</si>
  <si>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</si>
  <si>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</si>
  <si>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</si>
  <si>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</si>
  <si>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</si>
  <si>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</si>
  <si>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</si>
  <si>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</si>
  <si>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</si>
  <si>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</si>
  <si>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</si>
  <si>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</si>
  <si>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</si>
  <si>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</si>
  <si>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</si>
  <si>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</si>
  <si>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</si>
  <si>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</si>
  <si>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</si>
  <si>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</si>
  <si>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</si>
  <si>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</si>
  <si>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</si>
  <si>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</si>
  <si>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</si>
  <si>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</si>
  <si>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</si>
  <si>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</si>
  <si>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</si>
  <si>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</si>
  <si>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</si>
  <si>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</si>
  <si>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</si>
  <si>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</si>
  <si>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</si>
  <si>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</si>
  <si>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</si>
  <si>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</si>
  <si>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</si>
  <si>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</si>
  <si>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</si>
  <si>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</si>
  <si>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</si>
  <si>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</si>
  <si>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</si>
  <si>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</si>
  <si>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</si>
  <si>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</si>
  <si>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</si>
  <si>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</si>
  <si>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</si>
  <si>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</si>
  <si>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</si>
  <si>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</si>
  <si>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</si>
  <si>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</si>
  <si>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</si>
  <si>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</si>
  <si>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</si>
  <si>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</si>
  <si>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</si>
  <si>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</si>
  <si>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</si>
  <si>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</si>
  <si>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</si>
  <si>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</si>
  <si>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</si>
  <si>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</si>
  <si>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</si>
  <si>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</si>
  <si>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</si>
  <si>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</si>
  <si>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</si>
  <si>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</si>
  <si>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</si>
  <si>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</si>
  <si>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</si>
  <si>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</si>
  <si>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</si>
  <si>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</si>
  <si>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</si>
  <si>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</si>
  <si>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</si>
  <si>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</si>
  <si>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</si>
  <si>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</si>
  <si>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</si>
  <si>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</si>
  <si>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</si>
  <si>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</si>
  <si>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</si>
  <si>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</si>
  <si>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</si>
  <si>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</si>
  <si>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</si>
  <si>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</si>
  <si>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</si>
  <si>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</si>
  <si>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</si>
  <si>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</si>
  <si>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</si>
  <si>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</si>
  <si>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</si>
  <si>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</si>
  <si>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</si>
  <si>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</si>
  <si>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</si>
  <si>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</si>
  <si>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</si>
  <si>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</si>
  <si>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</si>
  <si>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</si>
  <si>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</si>
  <si>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</si>
  <si>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</si>
  <si>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</si>
  <si>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</si>
  <si>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</si>
  <si>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</si>
  <si>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</si>
  <si>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</si>
  <si>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</si>
  <si>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</si>
  <si>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</si>
  <si>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</si>
  <si>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</si>
  <si>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</si>
  <si>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</si>
  <si>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</si>
  <si>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</si>
  <si>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</si>
  <si>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</si>
  <si>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</si>
  <si>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</si>
  <si>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</si>
  <si>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</si>
  <si>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</si>
  <si>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</si>
  <si>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</si>
  <si>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</si>
  <si>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</si>
  <si>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</si>
  <si>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</si>
  <si>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</si>
  <si>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</si>
  <si>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</si>
  <si>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</si>
  <si>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</si>
  <si>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</si>
  <si>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</si>
  <si>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</si>
  <si>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</si>
  <si>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</si>
  <si>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</si>
  <si>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</si>
  <si>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</si>
  <si>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</si>
  <si>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</si>
  <si>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</si>
  <si>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</si>
  <si>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</si>
  <si>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</si>
  <si>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</si>
  <si>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</si>
  <si>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</si>
  <si>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</si>
  <si>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</si>
  <si>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</si>
  <si>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</si>
  <si>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</si>
  <si>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</si>
  <si>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</si>
  <si>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</si>
  <si>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</si>
  <si>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</si>
  <si>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</si>
  <si>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</si>
  <si>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</si>
  <si>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</si>
  <si>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</si>
  <si>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</si>
  <si>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</si>
  <si>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</si>
  <si>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</si>
  <si>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</si>
  <si>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</si>
  <si>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</si>
  <si>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</si>
  <si>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</si>
  <si>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</si>
  <si>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</si>
  <si>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</si>
  <si>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</si>
  <si>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</si>
  <si>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</si>
  <si>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</si>
  <si>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</si>
  <si>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</si>
  <si>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</si>
  <si>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</si>
  <si>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</si>
  <si>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</si>
  <si>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</si>
  <si>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</si>
  <si>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</si>
  <si>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</si>
  <si>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</si>
  <si>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</si>
  <si>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</si>
  <si>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</si>
  <si>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</si>
  <si>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</si>
  <si>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</si>
  <si>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</si>
  <si>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</si>
  <si>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</si>
  <si>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</si>
  <si>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</si>
  <si>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</si>
  <si>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</si>
  <si>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</si>
  <si>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</si>
  <si>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</si>
  <si>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</si>
  <si>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</si>
  <si>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</si>
  <si>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</si>
  <si>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</si>
  <si>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</si>
  <si>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</si>
  <si>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</si>
  <si>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</si>
  <si>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</si>
  <si>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</si>
  <si>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</si>
  <si>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</si>
  <si>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</si>
  <si>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</si>
  <si>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</si>
  <si>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</si>
  <si>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</si>
  <si>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</si>
  <si>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</si>
  <si>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</si>
  <si>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</si>
  <si>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</si>
  <si>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</si>
  <si>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</si>
  <si>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</si>
  <si>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</si>
  <si>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</si>
  <si>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</si>
  <si>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</si>
  <si>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</si>
  <si>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</si>
  <si>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</si>
  <si>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</si>
  <si>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</si>
  <si>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</si>
  <si>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</si>
  <si>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</si>
  <si>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</si>
  <si>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</si>
  <si>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</si>
  <si>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</si>
  <si>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</si>
  <si>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</si>
  <si>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</si>
  <si>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</si>
  <si>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</si>
  <si>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</si>
  <si>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</si>
  <si>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</si>
  <si>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</si>
  <si>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</si>
  <si>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</si>
  <si>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</si>
  <si>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</si>
  <si>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</si>
  <si>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</si>
  <si>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</si>
  <si>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</si>
  <si>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</si>
  <si>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</si>
  <si>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</si>
  <si>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</si>
  <si>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</si>
  <si>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</si>
  <si>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</si>
  <si>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</si>
  <si>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</si>
  <si>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</si>
  <si>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</si>
  <si>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</si>
  <si>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</si>
  <si>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</si>
  <si>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</si>
  <si>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</si>
  <si>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</si>
  <si>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</si>
  <si>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</si>
  <si>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</si>
  <si>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</si>
  <si>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</si>
  <si>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</si>
  <si>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</si>
  <si>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</si>
  <si>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</si>
  <si>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</si>
  <si>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</si>
  <si>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</si>
  <si>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</si>
  <si>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</si>
  <si>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</si>
  <si>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</si>
  <si>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</si>
  <si>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</si>
  <si>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</si>
  <si>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</si>
  <si>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</si>
  <si>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</si>
  <si>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</si>
  <si>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</si>
  <si>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</si>
  <si>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</si>
  <si>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</si>
  <si>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</si>
  <si>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</si>
  <si>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</si>
  <si>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</si>
  <si>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</si>
  <si>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</si>
  <si>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</si>
  <si>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</si>
  <si>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</si>
  <si>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</si>
  <si>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</si>
  <si>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</si>
  <si>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</si>
  <si>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</si>
  <si>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</si>
  <si>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</si>
  <si>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</si>
  <si>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</si>
  <si>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</si>
  <si>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</si>
  <si>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</si>
  <si>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</si>
  <si>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</si>
  <si>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</si>
  <si>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</si>
  <si>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</si>
  <si>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</si>
  <si>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</si>
  <si>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</si>
  <si>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</si>
  <si>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</si>
  <si>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</si>
  <si>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</si>
  <si>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</si>
  <si>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</si>
  <si>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</si>
  <si>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</si>
  <si>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</si>
  <si>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</si>
  <si>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</si>
  <si>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</si>
  <si>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</si>
  <si>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</si>
  <si>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</si>
  <si>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</si>
  <si>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</si>
  <si>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</si>
  <si>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</si>
  <si>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</si>
  <si>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</si>
  <si>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</si>
  <si>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</si>
  <si>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</si>
  <si>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</si>
  <si>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</si>
  <si>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</si>
  <si>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</si>
  <si>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</si>
  <si>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</si>
  <si>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</si>
  <si>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</si>
  <si>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</si>
  <si>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</si>
  <si>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</si>
  <si>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</si>
  <si>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</si>
  <si>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</si>
  <si>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</si>
  <si>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</si>
  <si>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</si>
  <si>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</si>
  <si>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</si>
  <si>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</si>
  <si>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</si>
  <si>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</si>
  <si>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</si>
  <si>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</si>
  <si>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</si>
  <si>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</si>
  <si>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</si>
  <si>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</si>
  <si>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</si>
  <si>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</si>
  <si>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</si>
  <si>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</si>
  <si>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</si>
  <si>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</si>
  <si>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</si>
  <si>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</si>
  <si>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</si>
  <si>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</si>
  <si>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</si>
  <si>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</si>
  <si>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</si>
  <si>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</si>
  <si>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</si>
  <si>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</si>
  <si>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</si>
  <si>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</si>
  <si>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</si>
  <si>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</si>
  <si>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</si>
  <si>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</si>
  <si>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</si>
  <si>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</si>
  <si>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</si>
  <si>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</si>
  <si>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</si>
  <si>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</si>
  <si>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</si>
  <si>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</si>
  <si>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</si>
  <si>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</si>
  <si>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</si>
  <si>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</si>
  <si>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</si>
  <si>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</si>
  <si>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</si>
  <si>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</si>
  <si>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</si>
  <si>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</si>
  <si>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</si>
  <si>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</si>
  <si>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</si>
  <si>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</si>
  <si>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</si>
  <si>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</si>
  <si>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</si>
  <si>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</si>
  <si>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</si>
  <si>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</si>
  <si>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</si>
  <si>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</si>
  <si>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</si>
  <si>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</si>
  <si>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</si>
  <si>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</si>
  <si>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</si>
  <si>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</si>
  <si>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</si>
  <si>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</si>
  <si>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</si>
  <si>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</si>
  <si>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</si>
  <si>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</si>
  <si>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</si>
  <si>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</si>
  <si>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</si>
  <si>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</si>
  <si>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</si>
  <si>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</si>
  <si>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</si>
  <si>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</si>
  <si>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</si>
  <si>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</si>
  <si>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</si>
  <si>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</si>
  <si>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</si>
  <si>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</si>
  <si>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</si>
  <si>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</si>
  <si>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</si>
  <si>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</si>
  <si>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</si>
  <si>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</si>
  <si>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</si>
  <si>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</si>
  <si>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</si>
  <si>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</si>
  <si>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</si>
  <si>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</si>
  <si>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</si>
  <si>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</si>
  <si>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</si>
  <si>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</si>
  <si>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</si>
  <si>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</si>
  <si>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</si>
  <si>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</si>
  <si>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</si>
  <si>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</si>
  <si>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</si>
  <si>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</si>
  <si>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</si>
  <si>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</si>
  <si>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</si>
  <si>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</si>
  <si>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</si>
  <si>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</si>
  <si>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</si>
  <si>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</si>
  <si>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</si>
  <si>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</si>
  <si>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</si>
  <si>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</si>
  <si>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</si>
  <si>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</si>
  <si>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</si>
  <si>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</si>
  <si>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</si>
  <si>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</si>
  <si>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</si>
  <si>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</si>
  <si>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</si>
  <si>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</si>
  <si>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</si>
  <si>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</si>
  <si>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</si>
  <si>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</si>
  <si>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</si>
  <si>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</si>
  <si>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</si>
  <si>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</si>
  <si>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</si>
  <si>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</si>
  <si>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</si>
  <si>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</si>
  <si>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</si>
  <si>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</si>
  <si>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</si>
  <si>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</si>
  <si>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</si>
  <si>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</si>
  <si>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</si>
  <si>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</si>
  <si>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</si>
  <si>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</si>
  <si>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</si>
  <si>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</si>
  <si>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</si>
  <si>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</si>
  <si>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</si>
  <si>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</si>
  <si>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</si>
  <si>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JDRS0832</t>
  </si>
  <si>
    <t>access electricity company</t>
  </si>
  <si>
    <t>heavy rain in area and team saving hub site JDRS0821</t>
  </si>
  <si>
    <t>EM team on the way</t>
  </si>
  <si>
    <t xml:space="preserve">heavy rain in area and team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</si>
  <si>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</si>
  <si>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</si>
  <si>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</si>
  <si>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</si>
  <si>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</si>
  <si>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</si>
  <si>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</si>
  <si>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</si>
  <si>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</si>
  <si>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</si>
  <si>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</si>
  <si>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</si>
  <si>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</si>
  <si>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</si>
  <si>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PCM-20251208-00000421</t>
  </si>
  <si>
    <t>EM team on the way 60 mins</t>
  </si>
  <si>
    <t>PCM-20251208-00000395</t>
  </si>
  <si>
    <t>EM team on the way 20 mins</t>
  </si>
  <si>
    <t>PCM-20251208-00000393</t>
  </si>
  <si>
    <t>ETA 55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</si>
</sst>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1" totalsRowShown="0" headerRowDxfId="62" dataDxfId="61" headerRowBorderDxfId="59" tableBorderDxfId="60">
  <autoFilter ref="A1:L9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9" totalsRowShown="0" headerRowDxfId="46" dataDxfId="45" headerRowBorderDxfId="43" tableBorderDxfId="44" totalsRowBorderDxfId="42">
  <autoFilter ref="A1:L1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336.21601574074157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45999.164441666668</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45999.164441666668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45999.164441666668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45999.164441666668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45999.164441666668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45999.164441666668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45999.164441666668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45999.164441666668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45999.164441666668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45999.164441666668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45999.164441666668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45999.164441666668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45999.164441666668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45999.164441666668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45999.164441666668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45999.164441666668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45999.164441666668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45999.164441666668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45999.164441666668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45999.164441666668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45999.164441666668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45999.164441666668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45999.164441666668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45999.164441666668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45999.164441666668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45999.164441666668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45999.164441666668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45999.164441666668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45999.164441666668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45999.164441666668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45999.164441666668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45999.164441666668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45999.164441666668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45999.164441666668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45999.164441666668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45999.164441666668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45999.164441666668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45999.164441666668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45999.164441666668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45999.164441666668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45999.164441666668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45999.164441666668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45999.164441666668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45999.164441666668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45999.164441666668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45999.164441666668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45999.164441666668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45999.164441666668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45999.164441666668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45999.164441666668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45999.164441666668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45999.164441666668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45999.164441666668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45999.164441666668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45999.164441666668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45999.164441666668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45999.164441666668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45999.164441666668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45999.164441666668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45999.164441666668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45999.164441666668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45999.164441666668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45999.164441666668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45999.164441666668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45999.164441666668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45999.164441666668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45999.164441666668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45999.164441666668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45999.164441666668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45999.164441666668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45999.164441666668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45999.164441666668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45999.164441666668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45999.164441666668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45999.164441666668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45999.164441666668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45999.164441666668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45999.164441666668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45999.164441666668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45999.164441666668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45999.164441666668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45999.164441666668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45999.164441666668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45999.164441666668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45999.164441666668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45999.164441666668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45999.164441666668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45999.164441666668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45999.164441666668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45999.164441666668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45999.164441666668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45999.164441666668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45999.164441666668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45999.164441666668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45999.164441666668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45999.164441666668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45999.164441666668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45999.164441666668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45999.164441666668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45999.164441666668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45999.164441666668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45999.164441666668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45999.164441666668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45999.164441666668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45999.164441666668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45999.164441666668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45999.164441666668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45999.164441666668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45999.164441666668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45999.164441666668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45999.164441666668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45999.164441666668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45999.164441666668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45999.164441666668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45999.164441666668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45999.164441666668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45999.164441666668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45999.164441666668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45999.164441666668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45999.164441666668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45999.164441666668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45999.164441666668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45999.164441666668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45999.164441666668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45999.164441666668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45999.164441666668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45999.164441666668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45999.164441666668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45999.164441666668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45999.164441666668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45999.164441666668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45999.164441666668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45999.164441666668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45999.164441666668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45999.164441666668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45999.164441666668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45999.164441666668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45999.164441666668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45999.164441666668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45999.164441666668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45999.164441666668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45999.164441666668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45999.164441666668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45999.164441666668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45999.164441666668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45999.164441666668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45999.164441666668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45999.164441666668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45999.164441666668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45999.164441666668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45999.164441666668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45999.164441666668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45999.164441666668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45999.164441666668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45999.164441666668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45999.164441666668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45999.164441666668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45999.164441666668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45999.164441666668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45999.164441666668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45999.164441666668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45999.164441666668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45999.164441666668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45999.164441666668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45999.164441666668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45999.164441666668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45999.164441666668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45999.164441666668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45999.164441666668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45999.164441666668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45999.164441666668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45999.164441666668</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45999.164441666668</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45999.164441666668</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45999.164441666668</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45999.164441666668</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45999.164441666668</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F8F62A4A-61B7-4E55-A579-9425D3630B8A}"/>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opLeftCell="I128" workbookViewId="0">
      <selection activeCell="A6" sqref="A6:K13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174.16460370370623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14.777022685186239</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1.8090597222253564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t="shared" ref="G6:G67" ca="1" si="1">IFERROR(NOW()-F6,"-")</f>
        <v>0.24379351852257969</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t="shared" ca="1" si="1"/>
        <v>45999.164441666668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45999.164441666668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45999.164441666668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45999.164441666668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45999.164441666668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45999.164441666668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45999.164441666668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45999.164441666668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45999.164441666668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45999.164441666668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45999.164441666668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45999.164441666668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45999.164441666668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45999.164441666668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45999.164441666668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45999.164441666668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45999.164441666668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45999.164441666668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45999.164441666668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45999.164441666668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45999.164441666668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45999.164441666668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45999.164441666668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45999.164441666668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45999.164441666668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45999.164441666668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45999.164441666668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45999.164441666668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45999.164441666668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45999.164441666668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45999.164441666668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45999.164441666668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45999.164441666668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45999.164441666668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45999.164441666668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45999.164441666668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45999.164441666668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45999.164441666668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45999.164441666668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45999.164441666668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45999.164441666668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45999.164441666668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45999.164441666668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45999.164441666668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45999.164441666668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45999.164441666668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45999.164441666668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45999.164441666668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45999.164441666668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45999.164441666668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45999.164441666668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45999.164441666668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45999.164441666668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45999.164441666668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45999.164441666668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45999.164441666668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45999.164441666668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45999.164441666668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45999.164441666668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45999.164441666668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1"/>
        <v>45999.164441666668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ref="G68:G131" ca="1" si="2">IFERROR(NOW()-F68,"-")</f>
        <v>45999.164441666668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45999.164441666668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45999.164441666668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45999.164441666668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45999.164441666668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45999.164441666668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45999.164441666668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45999.164441666668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45999.164441666668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45999.164441666668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45999.164441666668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45999.164441666668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45999.164441666668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45999.164441666668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45999.164441666668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45999.164441666668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45999.164441666668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45999.164441666668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45999.164441666668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45999.164441666668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45999.164441666668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45999.164441666668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45999.164441666668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45999.164441666668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45999.164441666668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45999.164441666668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45999.164441666668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45999.164441666668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45999.164441666668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45999.164441666668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45999.164441666668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45999.164441666668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45999.164441666668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45999.164441666668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45999.164441666668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45999.164441666668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45999.164441666668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45999.164441666668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45999.164441666668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45999.164441666668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45999.164441666668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45999.164441666668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45999.164441666668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45999.164441666668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45999.164441666668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45999.164441666668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45999.164441666668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45999.164441666668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45999.164441666668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45999.164441666668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45999.164441666668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45999.164441666668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45999.164441666668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45999.164441666668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45999.164441666668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45999.164441666668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45999.164441666668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45999.164441666668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45999.164441666668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45999.164441666668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45999.164441666668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45999.164441666668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45999.164441666668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ca="1" si="2"/>
        <v>45999.164441666668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ref="G132:G138" ca="1" si="3">IFERROR(NOW()-F132,"-")</f>
        <v>45999.164441666668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45999.164441666668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45999.164441666668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45999.164441666668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45999.164441666668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45999.164441666668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t="shared" ca="1" si="3"/>
        <v>45999.164441666668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45999.164441666668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45999.164441666668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45999.164441666668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45999.164441666668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45999.164441666668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45999.164441666668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45999.164441666668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45999.164441666668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45999.164441666668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45999.164441666668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45999.164441666668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45999.164441666668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45999.164441666668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45999.164441666668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45999.164441666668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45999.164441666668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45999.164441666668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45999.164441666668</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45999.164441666668</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45999.164441666668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45999.164441666668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45999.164441666668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45999.164441666668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45999.164441666668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45999.164441666668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45999.164441666668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45999.164441666668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45999.164441666668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45999.164441666668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45999.164441666668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45999.164441666668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45999.164441666668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45999.164441666668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45999.164441666668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45999.164441666668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45999.164441666668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45999.164441666668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45999.164441666668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45999.164441666668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45999.164441666668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45999.164441666668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45999.164441666668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45999.164441666668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45999.164441666668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45999.164441666668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45999.164441666668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45999.164441666668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45999.164441666668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45999.164441666668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45999.164441666668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45999.164441666668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45999.164441666668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45999.164441666668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45999.164441666668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45999.164441666668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45999.164441666668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45999.164441666668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45999.164441666668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45999.164441666668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45999.164441666668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45999.164441666668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45999.164441666668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45999.164441666668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45999.164441666668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45999.164441666668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45999.164441666668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45999.164441666668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45999.164441666668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45999.164441666668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45999.164441666668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45999.164441666668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45999.164441666668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45999.164441666668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45999.164441666668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45999.164441666668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45999.164441666668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45999.164441666668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45999.164441666668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45999.164441666668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45999.164441666668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45999.164441666668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45999.164441666668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45999.164441666668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45999.164441666668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45999.164441666668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45999.164441666668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45999.164441666668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45999.164441666668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45999.164441666668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45999.164441666668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45999.164441666668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45999.164441666668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45999.164441666668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45999.164441666668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45999.164441666668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45999.164441666668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45999.164441666668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45999.164441666668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45999.164441666668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45999.164441666668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45999.164441666668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45999.164441666668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45999.164441666668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45999.164441666668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45999.164441666668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45999.164441666668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45999.164441666668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45999.164441666668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45999.164441666668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45999.164441666668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45999.164441666668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45999.164441666668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45999.164441666668</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45999.164441666668</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45999.164441666668</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45999.164441666668</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45999.164441666668</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45999.164441666668</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45999.164441666668</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45999.164441666668</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45999.164441666668</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45999.164441666668</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45999.164441666668</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45999.164441666668</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45999.164441666668</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45999.164441666668</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45999.164441666668</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45999.164441666668</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1"/>
  <sheetViews>
    <sheetView workbookViewId="0">
      <selection activeCell="E8" sqref="E8"/>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R3</v>
      </c>
      <c r="C2" s="18"/>
      <c r="D2" s="154" t="s">
        <v>5043</v>
      </c>
      <c r="E2" s="18"/>
      <c r="F2" s="20"/>
      <c r="G2" s="21">
        <f t="shared" ref="G2:G64" ca="1" si="0">IFERROR(NOW()-F2,"-")</f>
        <v>45999.164441666668</v>
      </c>
      <c r="H2" s="22"/>
      <c r="I2" s="19" t="str">
        <f>IFERROR(VLOOKUP(D2,DB!A:F,6,0),"")</f>
        <v>SCECO-Rental-Genset</v>
      </c>
      <c r="J2" s="18" t="str">
        <f>IFERROR(VLOOKUP(D2,DB!A:G,7,0),"")</f>
        <v>Good</v>
      </c>
      <c r="K2" s="42"/>
      <c r="L2" s="23" t="str">
        <f>IFERROR(VLOOKUP(D2,DB!A:I,9,0),"")</f>
        <v>Zain</v>
      </c>
    </row>
    <row r="3" spans="1:13" ht="15" customHeight="1">
      <c r="A3" s="19"/>
      <c r="B3" s="58" t="str">
        <f>IFERROR(VLOOKUP(D3,DB!A:K,11,0),"")</f>
        <v/>
      </c>
      <c r="C3" s="18"/>
      <c r="D3" s="154"/>
      <c r="E3" s="18"/>
      <c r="F3" s="20"/>
      <c r="G3" s="21">
        <f t="shared" ca="1" si="0"/>
        <v>45999.164441666668</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45999.164441666668</v>
      </c>
      <c r="H4" s="22"/>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0"/>
        <v>45999.164441666668</v>
      </c>
      <c r="H5" s="22"/>
      <c r="I5" s="19" t="str">
        <f>IFERROR(VLOOKUP(D5,DB!A:F,6,0),"")</f>
        <v/>
      </c>
      <c r="J5" s="18" t="str">
        <f>IFERROR(VLOOKUP(D5,DB!A:G,7,0),"")</f>
        <v/>
      </c>
      <c r="K5" s="42"/>
      <c r="L5" s="23" t="str">
        <f>IFERROR(VLOOKUP(D5,DB!A:I,9,0),"")</f>
        <v/>
      </c>
    </row>
    <row r="6" spans="1:13" ht="15" customHeight="1">
      <c r="A6" s="19"/>
      <c r="B6" s="58" t="str">
        <f>IFERROR(VLOOKUP(D6,DB!A:K,11,0),"")</f>
        <v/>
      </c>
      <c r="C6" s="18"/>
      <c r="D6" s="153"/>
      <c r="E6" s="18"/>
      <c r="F6" s="20"/>
      <c r="G6" s="21">
        <f t="shared" ca="1" si="0"/>
        <v>45999.164441666668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45999.164441666668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45999.164441666668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45999.164441666668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45999.164441666668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45999.164441666668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45999.164441666668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45999.164441666668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45999.164441666668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45999.164441666668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45999.164441666668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45999.164441666668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45999.164441666668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45999.164441666668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45999.164441666668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45999.164441666668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45999.164441666668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45999.164441666668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45999.164441666668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45999.164441666668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45999.164441666668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45999.164441666668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45999.164441666668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45999.164441666668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45999.164441666668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45999.164441666668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45999.164441666668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45999.164441666668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45999.164441666668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45999.164441666668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45999.164441666668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45999.164441666668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45999.164441666668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45999.164441666668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45999.164441666668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45999.164441666668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45999.164441666668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45999.164441666668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45999.164441666668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45999.164441666668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45999.164441666668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45999.164441666668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45999.164441666668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45999.164441666668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45999.164441666668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45999.164441666668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45999.164441666668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45999.164441666668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45999.164441666668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45999.164441666668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45999.164441666668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45999.164441666668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45999.164441666668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45999.164441666668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45999.164441666668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45999.164441666668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45999.164441666668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0"/>
        <v>45999.164441666668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0"/>
        <v>45999.164441666668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ref="G65:G128" ca="1" si="1">IFERROR(NOW()-F65,"-")</f>
        <v>45999.164441666668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45999.164441666668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45999.164441666668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45999.164441666668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45999.164441666668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45999.164441666668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45999.164441666668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45999.164441666668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45999.164441666668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45999.164441666668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45999.164441666668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45999.164441666668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45999.164441666668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45999.164441666668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45999.164441666668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45999.164441666668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45999.164441666668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45999.164441666668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45999.164441666668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45999.164441666668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45999.164441666668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45999.164441666668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45999.164441666668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45999.164441666668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45999.164441666668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45999.164441666668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45999.164441666668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45999.164441666668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45999.164441666668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45999.164441666668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45999.164441666668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45999.164441666668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45999.164441666668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45999.164441666668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45999.164441666668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45999.164441666668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45999.164441666668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45999.164441666668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45999.164441666668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45999.164441666668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45999.164441666668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45999.164441666668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45999.164441666668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45999.164441666668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45999.164441666668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45999.164441666668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45999.164441666668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45999.164441666668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45999.164441666668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45999.164441666668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45999.164441666668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45999.164441666668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45999.164441666668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45999.164441666668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45999.164441666668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45999.164441666668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45999.164441666668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45999.164441666668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45999.164441666668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45999.164441666668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45999.164441666668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45999.164441666668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1"/>
        <v>45999.164441666668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1"/>
        <v>45999.164441666668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ref="G129:G192" ca="1" si="2">IFERROR(NOW()-F129,"-")</f>
        <v>45999.164441666668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45999.164441666668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45999.164441666668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45999.164441666668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45999.164441666668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45999.164441666668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45999.164441666668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45999.164441666668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45999.164441666668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45999.164441666668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45999.164441666668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45999.164441666668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45999.164441666668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45999.164441666668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45999.164441666668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45999.164441666668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45999.164441666668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45999.164441666668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45999.164441666668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45999.164441666668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45999.164441666668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45999.164441666668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45999.164441666668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45999.164441666668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45999.164441666668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45999.164441666668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45999.164441666668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45999.164441666668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45999.164441666668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45999.164441666668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45999.164441666668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45999.164441666668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45999.164441666668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45999.164441666668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45999.164441666668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45999.164441666668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45999.164441666668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45999.164441666668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45999.164441666668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45999.164441666668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45999.164441666668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45999.164441666668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45999.164441666668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45999.164441666668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45999.164441666668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45999.164441666668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45999.164441666668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45999.164441666668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45999.164441666668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45999.164441666668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45999.164441666668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45999.164441666668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45999.164441666668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45999.164441666668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45999.164441666668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45999.164441666668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45999.164441666668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45999.164441666668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45999.164441666668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45999.164441666668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45999.164441666668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45999.164441666668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2"/>
        <v>45999.164441666668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2"/>
        <v>45999.164441666668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ref="G193:G256" ca="1" si="3">IFERROR(NOW()-F193,"-")</f>
        <v>45999.164441666668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45999.164441666668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45999.164441666668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45999.164441666668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45999.164441666668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45999.164441666668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45999.164441666668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45999.164441666668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45999.164441666668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45999.164441666668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45999.164441666668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45999.164441666668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45999.164441666668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45999.164441666668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45999.164441666668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45999.164441666668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45999.164441666668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45999.164441666668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45999.164441666668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45999.164441666668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45999.164441666668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45999.164441666668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45999.164441666668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45999.164441666668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45999.164441666668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45999.164441666668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45999.164441666668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45999.164441666668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45999.164441666668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45999.164441666668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45999.164441666668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45999.164441666668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45999.164441666668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45999.164441666668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45999.164441666668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45999.164441666668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45999.164441666668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45999.164441666668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45999.164441666668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45999.164441666668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45999.164441666668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45999.164441666668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45999.164441666668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45999.164441666668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45999.164441666668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45999.164441666668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45999.164441666668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45999.164441666668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45999.164441666668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45999.164441666668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45999.164441666668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45999.164441666668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45999.164441666668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45999.164441666668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45999.164441666668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45999.164441666668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45999.164441666668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45999.164441666668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45999.164441666668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45999.164441666668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45999.164441666668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45999.164441666668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3"/>
        <v>45999.164441666668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3"/>
        <v>45999.164441666668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ref="G257:G320" ca="1" si="4">IFERROR(NOW()-F257,"-")</f>
        <v>45999.164441666668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45999.164441666668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45999.164441666668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45999.164441666668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45999.164441666668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45999.164441666668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45999.164441666668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45999.164441666668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45999.164441666668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45999.164441666668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45999.164441666668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45999.164441666668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45999.164441666668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45999.164441666668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45999.164441666668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45999.164441666668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45999.164441666668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45999.164441666668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45999.164441666668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45999.164441666668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45999.164441666668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45999.164441666668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45999.164441666668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45999.164441666668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45999.164441666668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45999.164441666668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45999.164441666668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45999.164441666668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45999.164441666668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45999.164441666668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45999.164441666668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45999.164441666668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45999.164441666668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45999.164441666668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45999.164441666668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45999.164441666668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45999.164441666668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45999.164441666668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45999.164441666668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45999.164441666668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45999.164441666668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45999.164441666668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45999.164441666668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45999.164441666668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45999.164441666668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45999.164441666668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45999.164441666668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45999.164441666668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45999.164441666668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45999.164441666668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45999.164441666668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45999.164441666668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45999.164441666668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45999.164441666668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45999.164441666668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45999.164441666668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45999.164441666668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45999.164441666668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45999.164441666668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45999.164441666668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45999.164441666668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45999.164441666668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4"/>
        <v>45999.164441666668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4"/>
        <v>45999.164441666668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ref="G321:G384" ca="1" si="5">IFERROR(NOW()-F321,"-")</f>
        <v>45999.164441666668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45999.164441666668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45999.164441666668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45999.164441666668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45999.164441666668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45999.164441666668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45999.164441666668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45999.164441666668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45999.164441666668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45999.164441666668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45999.164441666668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45999.164441666668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45999.164441666668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45999.164441666668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45999.164441666668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45999.164441666668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45999.164441666668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45999.164441666668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45999.164441666668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45999.164441666668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45999.164441666668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45999.164441666668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45999.164441666668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45999.164441666668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45999.164441666668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45999.164441666668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45999.164441666668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45999.164441666668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45999.164441666668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45999.164441666668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45999.164441666668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45999.164441666668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45999.164441666668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45999.164441666668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45999.164441666668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45999.164441666668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45999.164441666668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45999.164441666668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45999.164441666668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45999.164441666668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45999.164441666668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45999.164441666668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45999.164441666668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45999.164441666668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45999.164441666668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45999.164441666668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45999.164441666668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45999.164441666668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45999.164441666668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45999.164441666668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45999.164441666668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45999.164441666668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45999.164441666668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45999.164441666668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45999.164441666668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45999.164441666668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45999.164441666668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45999.164441666668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45999.164441666668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45999.164441666668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45999.164441666668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45999.164441666668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5"/>
        <v>45999.164441666668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5"/>
        <v>45999.164441666668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ref="G385:G448" ca="1" si="6">IFERROR(NOW()-F385,"-")</f>
        <v>45999.164441666668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45999.164441666668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45999.164441666668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45999.164441666668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45999.164441666668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45999.164441666668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45999.164441666668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45999.164441666668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45999.164441666668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45999.164441666668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45999.164441666668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45999.164441666668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45999.164441666668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45999.164441666668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45999.164441666668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45999.164441666668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45999.164441666668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45999.164441666668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45999.164441666668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45999.164441666668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45999.164441666668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45999.164441666668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45999.164441666668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45999.164441666668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45999.164441666668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45999.164441666668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45999.164441666668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45999.164441666668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45999.164441666668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45999.164441666668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45999.164441666668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45999.164441666668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45999.164441666668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45999.164441666668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45999.164441666668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45999.164441666668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45999.164441666668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45999.164441666668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45999.164441666668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45999.164441666668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45999.164441666668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45999.164441666668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45999.164441666668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45999.164441666668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45999.164441666668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45999.164441666668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45999.164441666668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45999.164441666668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45999.164441666668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45999.164441666668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45999.164441666668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45999.164441666668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45999.164441666668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45999.164441666668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45999.164441666668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45999.164441666668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45999.164441666668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45999.164441666668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45999.164441666668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45999.164441666668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45999.164441666668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45999.164441666668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6"/>
        <v>45999.164441666668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6"/>
        <v>45999.164441666668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ref="G449:G512" ca="1" si="7">IFERROR(NOW()-F449,"-")</f>
        <v>45999.164441666668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45999.164441666668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45999.164441666668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45999.164441666668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45999.164441666668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45999.164441666668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45999.164441666668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45999.164441666668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45999.164441666668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45999.164441666668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45999.164441666668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45999.164441666668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45999.164441666668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45999.164441666668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45999.164441666668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45999.164441666668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45999.164441666668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45999.164441666668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45999.164441666668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45999.164441666668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45999.164441666668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45999.164441666668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45999.164441666668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45999.164441666668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45999.164441666668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45999.164441666668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45999.164441666668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45999.164441666668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45999.164441666668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45999.164441666668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45999.164441666668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45999.164441666668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45999.164441666668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45999.164441666668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45999.164441666668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45999.164441666668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45999.164441666668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45999.164441666668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45999.164441666668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45999.164441666668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45999.164441666668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45999.164441666668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45999.164441666668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45999.164441666668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45999.164441666668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45999.164441666668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45999.164441666668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45999.164441666668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45999.164441666668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45999.164441666668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45999.164441666668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45999.164441666668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45999.164441666668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45999.164441666668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45999.164441666668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45999.164441666668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45999.164441666668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45999.164441666668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45999.164441666668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45999.164441666668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45999.164441666668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45999.164441666668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7"/>
        <v>45999.164441666668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7"/>
        <v>45999.164441666668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ref="G513:G576" ca="1" si="8">IFERROR(NOW()-F513,"-")</f>
        <v>45999.164441666668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45999.164441666668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45999.164441666668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45999.164441666668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45999.164441666668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45999.164441666668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45999.164441666668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45999.164441666668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45999.164441666668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45999.164441666668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45999.164441666668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45999.164441666668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45999.164441666668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45999.164441666668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45999.164441666668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45999.164441666668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45999.164441666668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45999.164441666668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45999.164441666668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45999.164441666668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45999.164441666668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45999.164441666668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45999.164441666668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45999.164441666668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45999.164441666668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45999.164441666668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45999.164441666668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45999.164441666668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45999.164441666668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45999.164441666668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45999.164441666668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45999.164441666668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45999.164441666668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45999.164441666668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45999.164441666668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45999.164441666668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45999.164441666668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45999.164441666668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45999.164441666668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45999.164441666668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45999.164441666668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45999.164441666668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45999.164441666668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45999.164441666668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45999.164441666668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45999.164441666668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45999.164441666668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45999.164441666668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45999.164441666668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45999.164441666668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45999.164441666668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45999.164441666668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45999.164441666668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45999.164441666668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45999.164441666668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45999.164441666668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45999.164441666668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45999.164441666668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45999.164441666668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45999.164441666668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45999.164441666668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45999.164441666668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8"/>
        <v>45999.164441666668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8"/>
        <v>45999.164441666668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ref="G577:G640" ca="1" si="9">IFERROR(NOW()-F577,"-")</f>
        <v>45999.164441666668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45999.164441666668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45999.164441666668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45999.164441666668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45999.164441666668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45999.164441666668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45999.164441666668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45999.164441666668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45999.164441666668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45999.164441666668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45999.164441666668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45999.164441666668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45999.164441666668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45999.164441666668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45999.164441666668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45999.164441666668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45999.164441666668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45999.164441666668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45999.164441666668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45999.164441666668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45999.164441666668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45999.164441666668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45999.164441666668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45999.164441666668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45999.164441666668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45999.164441666668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45999.164441666668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45999.164441666668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45999.164441666668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45999.164441666668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45999.164441666668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45999.164441666668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45999.164441666668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45999.164441666668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45999.164441666668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45999.164441666668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45999.164441666668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45999.164441666668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45999.164441666668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45999.164441666668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45999.164441666668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45999.164441666668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45999.164441666668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45999.164441666668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45999.164441666668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45999.164441666668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45999.164441666668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45999.164441666668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45999.164441666668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45999.164441666668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45999.164441666668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45999.164441666668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45999.164441666668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45999.164441666668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45999.164441666668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45999.164441666668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45999.164441666668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45999.164441666668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45999.164441666668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45999.164441666668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45999.164441666668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45999.164441666668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9"/>
        <v>45999.164441666668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9"/>
        <v>45999.164441666668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ref="G641:G704" ca="1" si="10">IFERROR(NOW()-F641,"-")</f>
        <v>45999.164441666668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45999.164441666668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45999.164441666668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45999.164441666668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45999.164441666668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45999.164441666668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45999.164441666668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45999.164441666668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45999.164441666668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45999.164441666668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45999.164441666668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45999.164441666668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45999.164441666668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45999.164441666668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45999.164441666668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45999.164441666668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45999.164441666668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45999.164441666668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45999.164441666668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45999.164441666668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45999.164441666668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45999.164441666668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45999.164441666668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45999.164441666668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45999.164441666668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45999.164441666668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45999.164441666668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45999.164441666668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45999.164441666668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45999.164441666668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45999.164441666668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45999.164441666668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45999.164441666668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45999.164441666668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45999.164441666668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45999.164441666668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45999.164441666668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45999.164441666668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45999.164441666668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45999.164441666668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45999.164441666668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45999.164441666668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45999.164441666668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45999.164441666668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45999.164441666668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45999.164441666668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45999.164441666668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45999.164441666668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45999.164441666668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45999.164441666668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45999.164441666668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45999.164441666668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45999.164441666668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45999.164441666668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45999.164441666668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45999.164441666668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45999.164441666668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45999.164441666668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45999.164441666668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45999.164441666668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45999.164441666668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45999.164441666668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0"/>
        <v>45999.164441666668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0"/>
        <v>45999.164441666668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ref="G705:G768" ca="1" si="11">IFERROR(NOW()-F705,"-")</f>
        <v>45999.164441666668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45999.164441666668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45999.164441666668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45999.164441666668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45999.164441666668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45999.164441666668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45999.164441666668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45999.164441666668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45999.164441666668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45999.164441666668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45999.164441666668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45999.164441666668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45999.164441666668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45999.164441666668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45999.164441666668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45999.164441666668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45999.164441666668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45999.164441666668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45999.164441666668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45999.164441666668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45999.164441666668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45999.164441666668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45999.164441666668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45999.164441666668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45999.164441666668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45999.164441666668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45999.164441666668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45999.164441666668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45999.164441666668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45999.164441666668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45999.164441666668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45999.164441666668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45999.164441666668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45999.164441666668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45999.164441666668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45999.164441666668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45999.164441666668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45999.164441666668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45999.164441666668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45999.164441666668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45999.164441666668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45999.164441666668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45999.164441666668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45999.164441666668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45999.164441666668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45999.164441666668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45999.164441666668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45999.164441666668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45999.164441666668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45999.164441666668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45999.164441666668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45999.164441666668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45999.164441666668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45999.164441666668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45999.164441666668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45999.164441666668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45999.164441666668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45999.164441666668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45999.164441666668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45999.164441666668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45999.164441666668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45999.164441666668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1"/>
        <v>45999.164441666668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1"/>
        <v>45999.164441666668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ref="G769:G832" ca="1" si="12">IFERROR(NOW()-F769,"-")</f>
        <v>45999.164441666668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45999.164441666668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45999.164441666668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45999.164441666668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45999.164441666668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45999.164441666668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45999.164441666668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45999.164441666668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45999.164441666668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45999.164441666668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45999.164441666668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45999.164441666668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45999.164441666668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45999.164441666668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45999.164441666668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45999.164441666668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45999.164441666668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45999.164441666668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45999.164441666668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45999.164441666668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45999.164441666668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45999.164441666668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45999.164441666668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45999.164441666668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45999.164441666668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45999.164441666668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45999.164441666668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45999.164441666668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45999.164441666668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45999.164441666668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45999.164441666668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45999.164441666668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45999.164441666668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45999.164441666668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45999.164441666668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45999.164441666668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45999.164441666668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45999.164441666668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45999.164441666668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45999.164441666668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45999.164441666668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45999.164441666668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45999.164441666668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45999.164441666668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45999.164441666668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45999.164441666668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45999.164441666668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45999.164441666668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45999.164441666668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45999.164441666668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45999.164441666668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45999.164441666668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45999.164441666668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45999.164441666668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45999.164441666668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45999.164441666668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45999.164441666668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45999.164441666668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45999.164441666668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45999.164441666668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45999.164441666668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45999.164441666668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2"/>
        <v>45999.164441666668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2"/>
        <v>45999.164441666668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ref="G833:G896" ca="1" si="13">IFERROR(NOW()-F833,"-")</f>
        <v>45999.164441666668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45999.164441666668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45999.164441666668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45999.164441666668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45999.164441666668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45999.164441666668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45999.164441666668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45999.164441666668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45999.164441666668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45999.164441666668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45999.164441666668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45999.164441666668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45999.164441666668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45999.164441666668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45999.164441666668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45999.164441666668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45999.164441666668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45999.164441666668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45999.164441666668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45999.164441666668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45999.164441666668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45999.164441666668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45999.164441666668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45999.164441666668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45999.164441666668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45999.164441666668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45999.164441666668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45999.164441666668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45999.164441666668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45999.164441666668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45999.164441666668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45999.164441666668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45999.164441666668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45999.164441666668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45999.164441666668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45999.164441666668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45999.164441666668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45999.164441666668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45999.164441666668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45999.164441666668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45999.164441666668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45999.164441666668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45999.164441666668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45999.164441666668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45999.164441666668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45999.164441666668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45999.164441666668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45999.164441666668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45999.164441666668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45999.164441666668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45999.164441666668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45999.164441666668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45999.164441666668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45999.164441666668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45999.164441666668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45999.164441666668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45999.164441666668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45999.164441666668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45999.164441666668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45999.164441666668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45999.164441666668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45999.164441666668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3"/>
        <v>45999.164441666668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3"/>
        <v>45999.164441666668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ref="G897:G911" ca="1" si="14">IFERROR(NOW()-F897,"-")</f>
        <v>45999.164441666668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45999.164441666668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45999.164441666668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45999.164441666668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45999.164441666668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45999.164441666668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45999.164441666668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45999.164441666668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45999.164441666668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45999.164441666668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45999.164441666668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45999.164441666668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45999.164441666668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45999.164441666668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45999.164441666668</v>
      </c>
      <c r="H911" s="22"/>
      <c r="I911" s="19" t="str">
        <f>IFERROR(VLOOKUP(D911,DB!A:F,6,0),"")</f>
        <v/>
      </c>
      <c r="J911" s="18" t="str">
        <f>IFERROR(VLOOKUP(D911,DB!A:G,7,0),"")</f>
        <v/>
      </c>
      <c r="K911" s="42"/>
      <c r="L911" s="23" t="str">
        <f>IFERROR(VLOOKUP(D911,DB!A:I,9,0),"")</f>
        <v/>
      </c>
    </row>
  </sheetData>
  <dataValidations count="2">
    <dataValidation allowBlank="1" showInputMessage="1" showErrorMessage="1" sqref="E1" xr:uid="{5914219A-CB83-432D-936A-CC0CB6F3982A}"/>
    <dataValidation type="list" allowBlank="1" showInputMessage="1" showErrorMessage="1" sqref="E2:E9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295.68372407407151</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39" ca="1" si="0">IFERROR(NOW()-F3,"")</f>
        <v>1.6311083333348506</v>
      </c>
      <c r="H3" s="91">
        <v>45997.522280092591</v>
      </c>
      <c r="I3" s="107" t="str">
        <f>IFERROR(VLOOKUP(D3,DB!A:F,6,0),"")</f>
        <v>Generator-SG</v>
      </c>
      <c r="J3" s="107" t="str">
        <f>IFERROR(VLOOKUP(D3,DB!A:G,7,0),"")</f>
        <v>Good</v>
      </c>
      <c r="K3" s="93" t="s">
        <v>39124</v>
      </c>
      <c r="L3" s="87" t="str">
        <f>IFERROR(VLOOKUP(D3,DB!A:I,9,0),"")</f>
        <v>Latis</v>
      </c>
    </row>
    <row r="4" spans="1:16" ht="19.5" customHeight="1">
      <c r="A4" s="107" t="s">
        <v>39125</v>
      </c>
      <c r="B4" s="107" t="str">
        <f>IFERROR(VLOOKUP(D4,DB!A:K,11,0),"")</f>
        <v>R4</v>
      </c>
      <c r="C4" s="89">
        <v>2</v>
      </c>
      <c r="D4" s="87" t="s">
        <v>32943</v>
      </c>
      <c r="E4" s="90" t="s">
        <v>39106</v>
      </c>
      <c r="F4" s="91">
        <v>45998.79414351852</v>
      </c>
      <c r="G4" s="92">
        <f t="shared" ca="1" si="0"/>
        <v>0.37029814814741258</v>
      </c>
      <c r="H4" s="91">
        <v>45998.664027777777</v>
      </c>
      <c r="I4" s="107" t="str">
        <f>IFERROR(VLOOKUP(D4,DB!A:F,6,0),"")</f>
        <v>SCECO</v>
      </c>
      <c r="J4" s="107" t="str">
        <f>IFERROR(VLOOKUP(D4,DB!A:G,7,0),"")</f>
        <v>Vandalized</v>
      </c>
      <c r="K4" s="93" t="s">
        <v>39126</v>
      </c>
      <c r="L4" s="87" t="str">
        <f>IFERROR(VLOOKUP(D4,DB!A:I,9,0),"")</f>
        <v>Latis</v>
      </c>
    </row>
    <row r="5" spans="1:16" ht="15" customHeight="1">
      <c r="A5" s="107" t="s">
        <v>39127</v>
      </c>
      <c r="B5" s="107" t="str">
        <f>IFERROR(VLOOKUP(D5,DB!A:K,11,0),"")</f>
        <v>R4</v>
      </c>
      <c r="C5" s="89">
        <v>1</v>
      </c>
      <c r="D5" s="87" t="s">
        <v>31302</v>
      </c>
      <c r="E5" s="90" t="s">
        <v>39106</v>
      </c>
      <c r="F5" s="91"/>
      <c r="G5" s="92">
        <f t="shared" ca="1" si="0"/>
        <v>45999.164441666668</v>
      </c>
      <c r="H5" s="91">
        <v>45999.058333333334</v>
      </c>
      <c r="I5" s="107" t="str">
        <f>IFERROR(VLOOKUP(D5,DB!A:F,6,0),"")</f>
        <v>SCECO</v>
      </c>
      <c r="J5" s="107" t="str">
        <f>IFERROR(VLOOKUP(D5,DB!A:G,7,0),"")</f>
        <v>Good</v>
      </c>
      <c r="K5" s="93" t="s">
        <v>39128</v>
      </c>
      <c r="L5" s="87" t="str">
        <f>IFERROR(VLOOKUP(D5,DB!A:I,9,0),"")</f>
        <v>Latis</v>
      </c>
    </row>
    <row r="6" spans="1:16" ht="15" customHeight="1">
      <c r="A6" s="107" t="s">
        <v>39127</v>
      </c>
      <c r="B6" s="107" t="str">
        <f>IFERROR(VLOOKUP(D6,DB!A:K,11,0),"")</f>
        <v>R4</v>
      </c>
      <c r="C6" s="89">
        <v>1</v>
      </c>
      <c r="D6" s="87" t="s">
        <v>32103</v>
      </c>
      <c r="E6" s="90" t="s">
        <v>39106</v>
      </c>
      <c r="F6" s="91"/>
      <c r="G6" s="92">
        <f t="shared" ca="1" si="0"/>
        <v>45999.164441666668</v>
      </c>
      <c r="H6" s="91">
        <v>45999.012499999997</v>
      </c>
      <c r="I6" s="107" t="str">
        <f>IFERROR(VLOOKUP(D6,DB!A:F,6,0),"")</f>
        <v>SCECO</v>
      </c>
      <c r="J6" s="107" t="str">
        <f>IFERROR(VLOOKUP(D6,DB!A:G,7,0),"")</f>
        <v>Dead</v>
      </c>
      <c r="K6" s="93" t="s">
        <v>39129</v>
      </c>
      <c r="L6" s="87" t="str">
        <f>IFERROR(VLOOKUP(D6,DB!A:I,9,0),"")</f>
        <v>Latis</v>
      </c>
    </row>
    <row r="7" spans="1:16" ht="15" customHeight="1">
      <c r="A7" s="107" t="s">
        <v>39127</v>
      </c>
      <c r="B7" s="107" t="str">
        <f>IFERROR(VLOOKUP(D7,DB!A:K,11,0),"")</f>
        <v>R4</v>
      </c>
      <c r="C7" s="89">
        <v>2</v>
      </c>
      <c r="D7" s="87" t="s">
        <v>33867</v>
      </c>
      <c r="E7" s="90" t="s">
        <v>39106</v>
      </c>
      <c r="F7" s="91"/>
      <c r="G7" s="92">
        <f t="shared" ca="1" si="0"/>
        <v>45999.164441666668</v>
      </c>
      <c r="H7" s="91">
        <v>45998.995833333334</v>
      </c>
      <c r="I7" s="107" t="str">
        <f>IFERROR(VLOOKUP(D7,DB!A:F,6,0),"")</f>
        <v>SCECO</v>
      </c>
      <c r="J7" s="107" t="str">
        <f>IFERROR(VLOOKUP(D7,DB!A:G,7,0),"")</f>
        <v>Dead</v>
      </c>
      <c r="K7" s="93" t="s">
        <v>39130</v>
      </c>
      <c r="L7" s="87" t="str">
        <f>IFERROR(VLOOKUP(D7,DB!A:I,9,0),"")</f>
        <v>Latis</v>
      </c>
    </row>
    <row r="8" spans="1:16" ht="15" customHeight="1">
      <c r="A8" s="107" t="s">
        <v>39127</v>
      </c>
      <c r="B8" s="107" t="str">
        <f>IFERROR(VLOOKUP(D8,DB!A:K,11,0),"")</f>
        <v>R4</v>
      </c>
      <c r="C8" s="89">
        <v>4</v>
      </c>
      <c r="D8" s="87" t="s">
        <v>34157</v>
      </c>
      <c r="E8" s="90" t="s">
        <v>39106</v>
      </c>
      <c r="F8" s="91"/>
      <c r="G8" s="92">
        <f t="shared" ca="1" si="0"/>
        <v>45999.164441666668</v>
      </c>
      <c r="H8" s="91">
        <v>45998.995138888888</v>
      </c>
      <c r="I8" s="107" t="str">
        <f>IFERROR(VLOOKUP(D8,DB!A:F,6,0),"")</f>
        <v>SCECO</v>
      </c>
      <c r="J8" s="107" t="str">
        <f>IFERROR(VLOOKUP(D8,DB!A:G,7,0),"")</f>
        <v>Vandalized</v>
      </c>
      <c r="K8" s="93" t="s">
        <v>39128</v>
      </c>
      <c r="L8" s="87" t="str">
        <f>IFERROR(VLOOKUP(D8,DB!A:I,9,0),"")</f>
        <v>Latis</v>
      </c>
    </row>
    <row r="9" spans="1:16" ht="15" customHeight="1">
      <c r="A9" s="107" t="s">
        <v>39127</v>
      </c>
      <c r="B9" s="107" t="str">
        <f>IFERROR(VLOOKUP(D9,DB!A:K,11,0),"")</f>
        <v>R4</v>
      </c>
      <c r="C9" s="89">
        <v>3</v>
      </c>
      <c r="D9" s="87" t="s">
        <v>36247</v>
      </c>
      <c r="E9" s="90" t="s">
        <v>39106</v>
      </c>
      <c r="F9" s="91"/>
      <c r="G9" s="92">
        <f t="shared" ca="1" si="0"/>
        <v>45999.164441666668</v>
      </c>
      <c r="H9" s="91">
        <v>45999.038888888892</v>
      </c>
      <c r="I9" s="107" t="str">
        <f>IFERROR(VLOOKUP(D9,DB!A:F,6,0),"")</f>
        <v>SCECO</v>
      </c>
      <c r="J9" s="107" t="str">
        <f>IFERROR(VLOOKUP(D9,DB!A:G,7,0),"")</f>
        <v>Dead</v>
      </c>
      <c r="K9" s="93" t="s">
        <v>39128</v>
      </c>
      <c r="L9" s="87" t="str">
        <f>IFERROR(VLOOKUP(D9,DB!A:I,9,0),"")</f>
        <v>Latis</v>
      </c>
    </row>
    <row r="10" spans="1:16" ht="15" customHeight="1">
      <c r="A10" s="107" t="s">
        <v>39127</v>
      </c>
      <c r="B10" s="107" t="str">
        <f>IFERROR(VLOOKUP(D10,DB!A:K,11,0),"")</f>
        <v>R4</v>
      </c>
      <c r="C10" s="89">
        <v>2</v>
      </c>
      <c r="D10" s="87" t="s">
        <v>35172</v>
      </c>
      <c r="E10" s="90" t="s">
        <v>39106</v>
      </c>
      <c r="F10" s="91"/>
      <c r="G10" s="92">
        <f t="shared" ca="1" si="0"/>
        <v>45999.164441666668</v>
      </c>
      <c r="H10" s="91">
        <v>45999.081944444442</v>
      </c>
      <c r="I10" s="107" t="str">
        <f>IFERROR(VLOOKUP(D10,DB!A:F,6,0),"")</f>
        <v>SCECO</v>
      </c>
      <c r="J10" s="107" t="str">
        <f>IFERROR(VLOOKUP(D10,DB!A:G,7,0),"")</f>
        <v>Dead</v>
      </c>
      <c r="K10" s="93" t="s">
        <v>39131</v>
      </c>
      <c r="L10" s="87" t="str">
        <f>IFERROR(VLOOKUP(D10,DB!A:I,9,0),"")</f>
        <v>Latis</v>
      </c>
    </row>
    <row r="11" spans="1:16" ht="15" customHeight="1">
      <c r="A11" s="107" t="s">
        <v>39127</v>
      </c>
      <c r="B11" s="107" t="str">
        <f>IFERROR(VLOOKUP(D11,DB!A:K,11,0),"")</f>
        <v>R4</v>
      </c>
      <c r="C11" s="89">
        <v>5</v>
      </c>
      <c r="D11" s="87" t="s">
        <v>34060</v>
      </c>
      <c r="E11" s="90" t="s">
        <v>39106</v>
      </c>
      <c r="F11" s="91"/>
      <c r="G11" s="92">
        <f t="shared" ca="1" si="0"/>
        <v>45999.164441666668</v>
      </c>
      <c r="H11" s="91">
        <v>45999.086805555555</v>
      </c>
      <c r="I11" s="107" t="str">
        <f>IFERROR(VLOOKUP(D11,DB!A:F,6,0),"")</f>
        <v>SCECO</v>
      </c>
      <c r="J11" s="107" t="str">
        <f>IFERROR(VLOOKUP(D11,DB!A:G,7,0),"")</f>
        <v>Good</v>
      </c>
      <c r="K11" s="93" t="s">
        <v>39132</v>
      </c>
      <c r="L11" s="87" t="str">
        <f>IFERROR(VLOOKUP(D11,DB!A:I,9,0),"")</f>
        <v>Latis</v>
      </c>
    </row>
    <row r="12" spans="1:16" ht="15" customHeight="1">
      <c r="A12" s="107"/>
      <c r="B12" s="107" t="str">
        <f>IFERROR(VLOOKUP(D12,DB!A:K,11,0),"")</f>
        <v/>
      </c>
      <c r="C12" s="89"/>
      <c r="D12" s="87"/>
      <c r="E12" s="90"/>
      <c r="F12" s="91"/>
      <c r="G12" s="92">
        <f t="shared" ca="1" si="0"/>
        <v>45999.164441666668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45999.164441666668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45999.164441666668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45999.164441666668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45999.164441666668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45999.164441666668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45999.164441666668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45999.164441666668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45999.164441666668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45999.164441666668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45999.164441666668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45999.164441666668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45999.164441666668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45999.164441666668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45999.164441666668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45999.164441666668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45999.164441666668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45999.164441666668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45999.164441666668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45999.164441666668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45999.164441666668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45999.164441666668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45999.164441666668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45999.164441666668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45999.164441666668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45999.164441666668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45999.164441666668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45999.164441666668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ref="G40:G103" ca="1" si="1">IFERROR(NOW()-F40,"")</f>
        <v>45999.164441666668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45999.164441666668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45999.164441666668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45999.164441666668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45999.164441666668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45999.164441666668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45999.164441666668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45999.164441666668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45999.164441666668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45999.164441666668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45999.164441666668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45999.164441666668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45999.164441666668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45999.164441666668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45999.164441666668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45999.164441666668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45999.164441666668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45999.164441666668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45999.164441666668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45999.164441666668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45999.164441666668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45999.164441666668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45999.164441666668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45999.164441666668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45999.164441666668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45999.164441666668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45999.164441666668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45999.164441666668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45999.164441666668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45999.164441666668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45999.164441666668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45999.164441666668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45999.164441666668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45999.164441666668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45999.164441666668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45999.164441666668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45999.164441666668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45999.164441666668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45999.164441666668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45999.164441666668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45999.164441666668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45999.164441666668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45999.164441666668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45999.164441666668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45999.164441666668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45999.164441666668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45999.164441666668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45999.164441666668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45999.164441666668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45999.164441666668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45999.164441666668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45999.164441666668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45999.164441666668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45999.164441666668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45999.164441666668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45999.164441666668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45999.164441666668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45999.164441666668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45999.164441666668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45999.164441666668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45999.164441666668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45999.164441666668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45999.164441666668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45999.164441666668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ref="G104:G149" ca="1" si="2">IFERROR(NOW()-F104,"")</f>
        <v>45999.164441666668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45999.164441666668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45999.164441666668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45999.164441666668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45999.164441666668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45999.164441666668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45999.164441666668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45999.164441666668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45999.164441666668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45999.164441666668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45999.164441666668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45999.164441666668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45999.164441666668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45999.164441666668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45999.164441666668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45999.164441666668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45999.164441666668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45999.164441666668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45999.164441666668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45999.164441666668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45999.164441666668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45999.164441666668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45999.164441666668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45999.164441666668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45999.164441666668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45999.164441666668</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45999.164441666668</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45999.164441666668</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45999.164441666668</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45999.164441666668</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45999.164441666668</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45999.164441666668</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45999.164441666668</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45999.164441666668</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45999.164441666668</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45999.164441666668</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45999.164441666668</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45999.164441666668</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45999.164441666668</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45999.164441666668</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45999.164441666668</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45999.164441666668</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45999.164441666668</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45999.164441666668</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45999.164441666668</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45999.164441666668</v>
      </c>
      <c r="H149" s="91"/>
      <c r="I149" s="107" t="str">
        <f>IFERROR(VLOOKUP(D149,DB!A:F,6,0),"")</f>
        <v/>
      </c>
      <c r="J149" s="107" t="str">
        <f>IFERROR(VLOOKUP(D149,DB!A:G,7,0),"")</f>
        <v/>
      </c>
      <c r="K149" s="93"/>
      <c r="L149" s="87" t="str">
        <f>IFERROR(VLOOKUP(D149,DB!A:I,9,0),"")</f>
        <v/>
      </c>
    </row>
  </sheetData>
  <dataValidations count="2">
    <dataValidation allowBlank="1" showInputMessage="1" showErrorMessage="1" sqref="E1" xr:uid="{A4F81451-56CC-4543-9497-104C4E44EE4B}"/>
    <dataValidation type="list" allowBlank="1" showInputMessage="1" showErrorMessage="1" sqref="E2:E1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tabSelected="1" workbookViewId="0">
      <selection activeCell="F11" sqref="F1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107.33238148147939</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39109</v>
      </c>
      <c r="F3" s="38">
        <v>45926.188877314817</v>
      </c>
      <c r="G3" s="102">
        <f t="shared" ref="G3" ca="1" si="0">IFERROR(NOW()-F3,"")</f>
        <v>72.975564351851062</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39109</v>
      </c>
      <c r="F4" s="104">
        <v>45948.661111111112</v>
      </c>
      <c r="G4" s="105">
        <f t="shared" ref="G4" ca="1" si="1">IFERROR(NOW()-F4,"")</f>
        <v>50.503330555555294</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17.79114305555413</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2.0569532407389488</v>
      </c>
      <c r="H6" s="38">
        <v>45997.093599537038</v>
      </c>
      <c r="I6" s="37" t="str">
        <f>IFERROR(VLOOKUP(D6,DB!A:F,6,0),"")</f>
        <v>SCECO</v>
      </c>
      <c r="J6" s="37" t="str">
        <f>IFERROR(VLOOKUP(D6,DB!A:G,7,0),"")</f>
        <v>In progress</v>
      </c>
      <c r="K6" s="37" t="s">
        <v>39142</v>
      </c>
      <c r="L6" s="37" t="str">
        <f>IFERROR(VLOOKUP(D6,DB!A:I,9,0),"")</f>
        <v>Latis</v>
      </c>
    </row>
    <row r="7" spans="1:13">
      <c r="A7" s="37" t="s">
        <v>39143</v>
      </c>
      <c r="B7" s="37" t="str">
        <f>IFERROR(VLOOKUP(D7,DB!A:K,11,0),"")</f>
        <v>R5</v>
      </c>
      <c r="C7" s="37">
        <v>1</v>
      </c>
      <c r="D7" s="37" t="s">
        <v>37284</v>
      </c>
      <c r="E7" s="37" t="s">
        <v>39109</v>
      </c>
      <c r="F7" s="38">
        <v>45998.467928240738</v>
      </c>
      <c r="G7" s="131">
        <f ca="1">IFERROR(NOW()-F7,"")</f>
        <v>0.6965134259298793</v>
      </c>
      <c r="H7" s="38">
        <v>45998.451261574075</v>
      </c>
      <c r="I7" s="37" t="str">
        <f>IFERROR(VLOOKUP(D7,DB!A:F,6,0),"")</f>
        <v>SCECO</v>
      </c>
      <c r="J7" s="37" t="str">
        <f>IFERROR(VLOOKUP(D7,DB!A:G,7,0),"")</f>
        <v>Good+Dead</v>
      </c>
      <c r="K7" s="37" t="s">
        <v>39144</v>
      </c>
      <c r="L7" s="37" t="str">
        <f>IFERROR(VLOOKUP(D7,DB!A:I,9,0),"")</f>
        <v>Latis</v>
      </c>
    </row>
    <row r="8" spans="1:13" ht="30.75">
      <c r="A8" s="37" t="s">
        <v>39145</v>
      </c>
      <c r="B8" s="37" t="str">
        <f>IFERROR(VLOOKUP(D8,DB!A:K,11,0),"")</f>
        <v>R5</v>
      </c>
      <c r="C8" s="37">
        <v>1</v>
      </c>
      <c r="D8" s="37" t="s">
        <v>32884</v>
      </c>
      <c r="E8" s="37" t="s">
        <v>39109</v>
      </c>
      <c r="F8" s="38">
        <v>45998.699166666665</v>
      </c>
      <c r="G8" s="131">
        <f ca="1">IFERROR(NOW()-F8,"")</f>
        <v>0.46527500000229338</v>
      </c>
      <c r="H8" s="38">
        <v>45998.687361111108</v>
      </c>
      <c r="I8" s="37" t="str">
        <f>IFERROR(VLOOKUP(D8,DB!A:F,6,0),"")</f>
        <v>SCECO</v>
      </c>
      <c r="J8" s="37" t="str">
        <f>IFERROR(VLOOKUP(D8,DB!A:G,7,0),"")</f>
        <v>Vandalized+Dead</v>
      </c>
      <c r="K8" s="37" t="s">
        <v>39146</v>
      </c>
      <c r="L8" s="37" t="str">
        <f>IFERROR(VLOOKUP(D8,DB!A:I,9,0),"")</f>
        <v>Latis</v>
      </c>
    </row>
    <row r="9" spans="1:13">
      <c r="A9" s="37" t="s">
        <v>39147</v>
      </c>
      <c r="B9" s="37" t="s">
        <v>5445</v>
      </c>
      <c r="C9" s="37">
        <v>4</v>
      </c>
      <c r="D9" s="100" t="s">
        <v>38991</v>
      </c>
      <c r="E9" s="37" t="s">
        <v>39106</v>
      </c>
      <c r="F9" s="38">
        <v>45999.1484837963</v>
      </c>
      <c r="G9" s="131">
        <f ca="1">IFERROR(NOW()-F9,"")</f>
        <v>1.5957870367856231E-2</v>
      </c>
      <c r="H9" s="38">
        <v>45999.123645833337</v>
      </c>
      <c r="I9" s="37" t="str">
        <f>IFERROR(VLOOKUP(D9,DB!A:F,6,0),"")</f>
        <v>Generator-SG</v>
      </c>
      <c r="J9" s="37" t="str">
        <f>IFERROR(VLOOKUP(D9,DB!A:G,7,0),"")</f>
        <v>Vandalized</v>
      </c>
      <c r="K9" s="37" t="s">
        <v>39148</v>
      </c>
      <c r="L9" s="37" t="str">
        <f>IFERROR(VLOOKUP(D9,DB!A:I,9,0),"")</f>
        <v>Latis</v>
      </c>
    </row>
    <row r="10" spans="1:13">
      <c r="A10" s="37" t="s">
        <v>39149</v>
      </c>
      <c r="B10" s="37" t="str">
        <f>IFERROR(VLOOKUP(D10,DB!A:K,11,0),"")</f>
        <v>R5</v>
      </c>
      <c r="C10" s="37">
        <v>1</v>
      </c>
      <c r="D10" s="100" t="s">
        <v>31458</v>
      </c>
      <c r="E10" s="37" t="s">
        <v>39106</v>
      </c>
      <c r="F10" s="38">
        <v>45999.138182870367</v>
      </c>
      <c r="G10" s="131">
        <f ca="1">IFERROR(NOW()-F10,"")</f>
        <v>2.6258796300680842E-2</v>
      </c>
      <c r="H10" s="38">
        <v>45999.130624999998</v>
      </c>
      <c r="I10" s="37" t="str">
        <f>IFERROR(VLOOKUP(D10,DB!A:F,6,0),"")</f>
        <v>SCECO</v>
      </c>
      <c r="J10" s="37" t="str">
        <f>IFERROR(VLOOKUP(D10,DB!A:G,7,0),"")</f>
        <v>Good</v>
      </c>
      <c r="K10" s="37" t="s">
        <v>39150</v>
      </c>
      <c r="L10" s="37" t="str">
        <f>IFERROR(VLOOKUP(D10,DB!A:I,9,0),"")</f>
        <v>Latis</v>
      </c>
    </row>
    <row r="11" spans="1:13">
      <c r="A11" s="37"/>
      <c r="B11" s="37" t="str">
        <f>IFERROR(VLOOKUP(D11,DB!A:K,11,0),"")</f>
        <v/>
      </c>
      <c r="C11" s="37"/>
      <c r="D11" s="100"/>
      <c r="E11" s="37"/>
      <c r="F11" s="38"/>
      <c r="G11" s="131">
        <f ca="1">IFERROR(NOW()-F11,"")</f>
        <v>45999.164441666668</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45999.164441666668</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45999.164441666668</v>
      </c>
      <c r="H13" s="38"/>
      <c r="I13" s="37" t="str">
        <f>IFERROR(VLOOKUP(D13,DB!A:F,6,0),"")</f>
        <v/>
      </c>
      <c r="J13" s="37" t="str">
        <f>IFERROR(VLOOKUP(D13,DB!A:G,7,0),"")</f>
        <v/>
      </c>
      <c r="K13" s="37"/>
      <c r="L13" s="37" t="str">
        <f>IFERROR(VLOOKUP(D13,DB!A:I,9,0),"")</f>
        <v/>
      </c>
    </row>
    <row r="14" spans="1:13">
      <c r="A14" s="100"/>
      <c r="B14" s="100" t="str">
        <f>IFERROR(VLOOKUP(D14,DB!A:K,11,0),"")</f>
        <v/>
      </c>
      <c r="C14" s="100"/>
      <c r="D14" s="100"/>
      <c r="E14" s="100"/>
      <c r="F14" s="132"/>
      <c r="G14" s="102">
        <f ca="1">IFERROR(NOW()-F14,"")</f>
        <v>45999.164441666668</v>
      </c>
      <c r="H14" s="132"/>
      <c r="I14" s="100" t="str">
        <f>IFERROR(VLOOKUP(D14,DB!A:F,6,0),"")</f>
        <v/>
      </c>
      <c r="J14" s="100" t="str">
        <f>IFERROR(VLOOKUP(D14,DB!A:G,7,0),"")</f>
        <v/>
      </c>
      <c r="K14" s="100"/>
      <c r="L14" s="100" t="str">
        <f>IFERROR(VLOOKUP(D14,DB!A:I,9,0),"")</f>
        <v/>
      </c>
    </row>
    <row r="15" spans="1:13">
      <c r="A15" s="37"/>
      <c r="B15" s="37" t="str">
        <f>IFERROR(VLOOKUP(D15,DB!A:K,11,0),"")</f>
        <v/>
      </c>
      <c r="C15" s="37"/>
      <c r="D15" s="155"/>
      <c r="E15" s="37"/>
      <c r="F15" s="38"/>
      <c r="G15" s="131">
        <f ca="1">IFERROR(NOW()-F15,"")</f>
        <v>45999.164441666668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45999.164441666668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45999.164441666668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45999.164441666668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45999.164441666668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45999.164441666668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45999.164441666668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45999.164441666668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45999.164441666668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45999.164441666668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45999.164441666668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45999.164441666668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45999.164441666668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45999.164441666668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45999.164441666668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45999.164441666668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45999.164441666668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45999.164441666668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45999.164441666668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45999.164441666668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45999.164441666668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45999.164441666668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45999.164441666668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45999.164441666668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45999.164441666668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45999.164441666668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45999.164441666668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45999.164441666668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45999.164441666668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45999.164441666668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45999.164441666668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45999.164441666668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45999.164441666668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45999.164441666668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45999.164441666668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45999.164441666668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45999.164441666668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45999.164441666668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45999.164441666668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45999.164441666668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45999.164441666668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45999.164441666668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45999.164441666668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45999.164441666668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45999.164441666668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45999.164441666668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45999.164441666668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45999.164441666668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45999.164441666668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45999.164441666668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45999.164441666668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45999.164441666668</v>
      </c>
      <c r="H66" s="38"/>
      <c r="I66" s="37" t="str">
        <f>IFERROR(VLOOKUP(D66,DB!A:F,6,0),"")</f>
        <v/>
      </c>
      <c r="J66" s="37" t="str">
        <f>IFERROR(VLOOKUP(D66,DB!A:G,7,0),"")</f>
        <v/>
      </c>
      <c r="K66" s="37"/>
      <c r="L66" s="37"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39151</v>
      </c>
      <c r="B2" s="115" t="str">
        <f>IFERROR(VLOOKUP(D2,DB!A:K,11,0),"")</f>
        <v>R6</v>
      </c>
      <c r="C2" s="116">
        <v>2</v>
      </c>
      <c r="D2" s="115" t="s">
        <v>37026</v>
      </c>
      <c r="E2" s="138" t="s">
        <v>39106</v>
      </c>
      <c r="F2" s="117">
        <v>45999.134247685186</v>
      </c>
      <c r="G2" s="72">
        <f t="shared" ref="G2:G28" ca="1" si="0">IFERROR(NOW()-F2,"-")</f>
        <v>3.0193981481716037E-2</v>
      </c>
      <c r="H2" s="117">
        <v>45999.128344907411</v>
      </c>
      <c r="I2" s="115" t="str">
        <f>IFERROR(VLOOKUP(D2,DB!A:F,6,0),"")</f>
        <v>SCECO</v>
      </c>
      <c r="J2" s="115" t="str">
        <f>IFERROR(VLOOKUP(D2,DB!A:G,7,0),"")</f>
        <v>Vandalized+No BB Design</v>
      </c>
      <c r="K2" s="118" t="s">
        <v>39152</v>
      </c>
      <c r="L2" s="133" t="str">
        <f>IFERROR(VLOOKUP(D2,DB!A:I,9,0),"")</f>
        <v>Latis</v>
      </c>
    </row>
    <row r="3" spans="1:16382" ht="31.5" customHeight="1">
      <c r="A3" s="114"/>
      <c r="B3" s="115" t="str">
        <f>IFERROR(VLOOKUP(D3,DB!A:K,11,0),"")</f>
        <v/>
      </c>
      <c r="C3" s="116"/>
      <c r="D3" s="115"/>
      <c r="E3" s="138"/>
      <c r="F3" s="117"/>
      <c r="G3" s="72">
        <f t="shared" ca="1" si="0"/>
        <v>45999.164441666668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45999.164441666668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45999.164441666668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45999.164441666668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45999.164441666668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45999.164441666668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45999.164441666668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45999.164441666668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45999.164441666668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45999.164441666668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45999.164441666668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45999.164441666668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45999.164441666668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45999.164441666668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45999.164441666668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45999.164441666668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45999.164441666668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45999.164441666668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45999.164441666668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45999.164441666668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45999.164441666668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45999.164441666668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45999.164441666668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45999.164441666668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45999.164441666668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45999.164441666668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45999.164441666668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45999.164441666668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45999.164441666668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45999.164441666668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45999.164441666668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45999.164441666668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45999.164441666668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45999.164441666668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45999.164441666668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45999.164441666668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45999.164441666668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45999.164441666668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45999.164441666668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45999.164441666668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45999.164441666668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45999.164441666668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45999.164441666668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45999.164441666668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45999.164441666668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45999.164441666668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45999.164441666668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45999.164441666668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45999.164441666668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45999.164441666668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45999.164441666668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45999.164441666668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45999.164441666668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45999.164441666668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45999.164441666668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45999.164441666668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45999.164441666668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45999.164441666668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45999.164441666668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45999.164441666668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45999.164441666668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45999.164441666668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45999.164441666668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45999.164441666668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45999.164441666668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45999.164441666668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45999.164441666668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45999.164441666668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45999.164441666668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45999.164441666668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45999.164441666668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45999.164441666668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45999.164441666668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45999.164441666668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45999.164441666668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45999.164441666668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45999.164441666668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45999.164441666668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45999.164441666668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45999.164441666668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45999.164441666668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45999.164441666668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45999.164441666668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45999.164441666668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45999.164441666668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45999.164441666668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45999.164441666668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45999.164441666668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45999.164441666668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45999.164441666668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45999.164441666668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45999.164441666668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45999.164441666668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45999.164441666668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45999.164441666668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45999.164441666668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45999.164441666668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45999.164441666668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45999.164441666668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45999.164441666668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45999.164441666668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45999.164441666668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45999.164441666668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45999.164441666668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45999.164441666668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45999.164441666668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45999.164441666668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45999.164441666668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45999.164441666668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45999.164441666668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45999.164441666668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45999.164441666668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45999.164441666668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45999.164441666668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45999.164441666668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45999.164441666668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45999.164441666668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45999.164441666668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45999.164441666668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45999.164441666668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45999.164441666668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45999.164441666668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45999.164441666668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45999.164441666668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45999.164441666668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45999.164441666668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45999.164441666668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45999.164441666668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45999.164441666668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45999.164441666668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45999.164441666668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45999.164441666668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45999.164441666668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45999.164441666668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45999.164441666668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45999.164441666668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45999.164441666668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45999.164441666668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45999.164441666668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45999.164441666668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45999.164441666668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45999.164441666668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45999.164441666668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45999.164441666668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45999.164441666668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45999.164441666668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45999.164441666668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45999.164441666668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45999.164441666668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45999.164441666668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45999.164441666668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45999.164441666668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45999.164441666668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45999.164441666668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45999.164441666668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45999.164441666668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45999.164441666668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45999.164441666668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45999.164441666668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45999.164441666668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45999.164441666668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45999.164441666668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45999.164441666668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45999.164441666668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45999.164441666668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45999.164441666668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45999.164441666668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45999.164441666668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45999.164441666668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45999.164441666668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45999.164441666668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45999.164441666668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45999.164441666668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45999.164441666668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45999.164441666668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45999.164441666668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45999.164441666668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45999.164441666668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45999.164441666668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45999.164441666668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45999.164441666668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45999.164441666668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45999.164441666668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45999.164441666668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45999.164441666668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45999.164441666668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45999.164441666668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45999.164441666668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45999.164441666668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45999.164441666668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45999.164441666668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45999.164441666668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45999.164441666668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45999.164441666668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45999.164441666668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45999.164441666668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45999.164441666668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45999.164441666668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45999.164441666668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45999.164441666668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45999.164441666668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45999.164441666668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45999.164441666668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45999.164441666668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45999.164441666668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45999.164441666668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45999.164441666668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45999.164441666668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45999.164441666668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45999.164441666668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45999.164441666668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45999.164441666668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45999.164441666668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45999.164441666668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45999.164441666668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45999.164441666668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45999.164441666668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45999.164441666668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45999.164441666668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45999.164441666668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45999.164441666668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45999.164441666668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45999.164441666668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45999.164441666668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45999.164441666668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45999.164441666668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45999.164441666668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45999.164441666668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45999.164441666668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45999.164441666668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45999.164441666668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45999.164441666668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45999.164441666668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45999.164441666668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45999.164441666668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45999.164441666668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45999.164441666668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45999.164441666668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45999.164441666668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45999.164441666668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45999.164441666668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45999.164441666668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45999.164441666668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45999.164441666668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45999.164441666668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45999.164441666668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45999.164441666668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45999.164441666668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45999.164441666668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45999.164441666668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45999.164441666668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45999.164441666668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45999.164441666668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45999.164441666668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45999.164441666668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45999.164441666668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45999.164441666668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45999.164441666668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45999.164441666668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45999.164441666668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45999.164441666668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45999.164441666668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45999.164441666668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45999.164441666668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45999.164441666668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45999.164441666668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45999.164441666668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45999.164441666668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45999.164441666668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45999.164441666668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45999.164441666668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45999.164441666668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45999.164441666668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45999.164441666668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45999.164441666668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45999.164441666668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45999.164441666668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45999.164441666668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45999.164441666668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45999.164441666668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45999.164441666668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45999.164441666668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45999.164441666668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45999.164441666668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45999.164441666668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45999.164441666668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45999.164441666668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45999.164441666668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45999.164441666668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45999.164441666668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45999.164441666668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45999.164441666668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45999.164441666668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45999.164441666668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45999.164441666668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45999.164441666668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45999.164441666668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45999.164441666668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45999.164441666668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45999.164441666668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45999.164441666668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45999.164441666668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45999.164441666668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45999.164441666668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45999.164441666668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45999.164441666668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45999.164441666668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45999.164441666668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45999.164441666668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45999.164441666668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45999.164441666668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45999.164441666668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45999.164441666668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45999.164441666668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45999.164441666668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45999.164441666668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45999.164441666668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45999.164441666668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45999.164441666668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45999.164441666668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45999.164441666668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45999.164441666668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45999.164441666668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45999.164441666668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45999.164441666668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45999.164441666668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45999.164441666668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45999.164441666668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45999.164441666668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45999.164441666668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45999.164441666668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45999.164441666668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45999.164441666668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45999.164441666668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45999.164441666668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45999.164441666668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45999.164441666668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45999.164441666668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45999.164441666668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45999.164441666668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45999.164441666668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45999.164441666668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45999.164441666668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45999.164441666668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45999.164441666668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45999.164441666668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45999.164441666668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45999.164441666668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45999.164441666668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45999.164441666668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45999.164441666668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45999.164441666668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45999.164441666668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45999.164441666668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45999.164441666668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45999.164441666668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45999.164441666668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45999.164441666668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45999.164441666668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45999.164441666668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45999.164441666668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45999.164441666668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45999.164441666668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45999.164441666668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45999.164441666668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45999.164441666668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45999.164441666668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45999.164441666668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45999.164441666668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45999.164441666668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45999.164441666668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45999.164441666668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45999.164441666668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45999.164441666668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45999.164441666668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45999.164441666668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45999.164441666668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45999.164441666668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45999.164441666668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45999.164441666668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45999.164441666668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45999.164441666668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45999.164441666668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45999.164441666668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45999.164441666668</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45999.164441666668</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45999.164441666668</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45999.164441666668</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45999.164441666668</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45999.164441666668</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45999.164441666668</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45999.164441666668</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2025-12-08T00:57:55Z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