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812" documentId="120_S{2AC9BD13-BADA-5192-A53E-5A8FF88502F6}" xr6:coauthVersionLast="47" xr6:coauthVersionMax="47" xr10:uidLastSave="{90E43162-FCE0-4731-BF0E-F5CE2AD6F97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12" i="1"/>
  <c r="G12" i="1"/>
  <c r="I12" i="1"/>
  <c r="J12" i="1"/>
  <c r="L12" i="1"/>
  <c r="B13" i="1"/>
  <c r="G13" i="1"/>
  <c r="I13" i="1"/>
  <c r="J13" i="1"/>
  <c r="L13" i="1"/>
  <c r="B14" i="1"/>
  <c r="G14" i="1"/>
  <c r="I14" i="1"/>
  <c r="J14" i="1"/>
  <c r="L1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G2" i="5"/>
  <c r="L3" i="1"/>
  <c r="L4" i="1"/>
  <c r="L5" i="1"/>
  <c r="L6" i="1"/>
  <c r="L7" i="1"/>
  <c r="L8" i="1"/>
  <c r="L9" i="1"/>
  <c r="L10" i="1"/>
  <c r="L11" i="1"/>
  <c r="J3" i="1"/>
  <c r="J4" i="1"/>
  <c r="J5" i="1"/>
  <c r="J6" i="1"/>
  <c r="J7" i="1"/>
  <c r="J8" i="1"/>
  <c r="J9" i="1"/>
  <c r="J10" i="1"/>
  <c r="J11" i="1"/>
  <c r="I3" i="1"/>
  <c r="I4" i="1"/>
  <c r="I5" i="1"/>
  <c r="I6" i="1"/>
  <c r="I7" i="1"/>
  <c r="I8" i="1"/>
  <c r="I9" i="1"/>
  <c r="I10" i="1"/>
  <c r="I11" i="1"/>
  <c r="G3" i="1"/>
  <c r="G4" i="1"/>
  <c r="G5" i="1"/>
  <c r="G6" i="1"/>
  <c r="G7" i="1"/>
  <c r="G8" i="1"/>
  <c r="G9" i="1"/>
  <c r="G10" i="1"/>
  <c r="G11" i="1"/>
  <c r="B3" i="1"/>
  <c r="B4" i="1"/>
  <c r="B5" i="1"/>
  <c r="B6" i="1"/>
  <c r="B7" i="1"/>
  <c r="B8" i="1"/>
  <c r="B9" i="1"/>
  <c r="B10" i="1"/>
  <c r="B11"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<sst xmlns="http://schemas.openxmlformats.org/spreadsheetml/2006/main" count="180292" uniqueCount="39130">
  <si>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</si>
  <si>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</si>
  <si>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</si>
  <si>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</si>
  <si>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</si>
  <si>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</si>
  <si>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</si>
  <si>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</si>
  <si>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</si>
  <si>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</si>
  <si>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</si>
  <si>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</si>
  <si>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</si>
  <si>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</si>
  <si>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</si>
  <si>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</si>
  <si>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</si>
  <si>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</si>
  <si>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</si>
  <si>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</si>
  <si>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</si>
  <si>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</si>
  <si>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</si>
  <si>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</si>
  <si>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</si>
  <si>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</si>
  <si>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</si>
  <si>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</si>
  <si>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</si>
  <si>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</si>
  <si>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</si>
  <si>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</si>
  <si>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</si>
  <si>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</si>
  <si>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</si>
  <si>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</si>
  <si>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</si>
  <si>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</si>
  <si>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</si>
  <si>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</si>
  <si>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</si>
  <si>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</si>
  <si>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</si>
  <si>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</si>
  <si>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</si>
  <si>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</si>
  <si>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</si>
  <si>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</si>
  <si>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</si>
  <si>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</si>
  <si>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</si>
  <si>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</si>
  <si>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</si>
  <si>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</si>
  <si>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</si>
  <si>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</si>
  <si>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</si>
  <si>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</si>
  <si>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</si>
  <si>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</si>
  <si>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</si>
  <si>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</si>
  <si>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</si>
  <si>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</si>
  <si>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</si>
  <si>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</si>
  <si>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</si>
  <si>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</si>
  <si>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</si>
  <si>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</si>
  <si>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</si>
  <si>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</si>
  <si>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</si>
  <si>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</si>
  <si>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</si>
  <si>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</si>
  <si>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</si>
  <si>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</si>
  <si>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</si>
  <si>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</si>
  <si>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</si>
  <si>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</si>
  <si>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</si>
  <si>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</si>
  <si>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</si>
  <si>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</si>
  <si>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</si>
  <si>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</si>
  <si>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</si>
  <si>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</si>
  <si>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</si>
  <si>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</si>
  <si>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</si>
  <si>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</si>
  <si>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</si>
  <si>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</si>
  <si>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</si>
  <si>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</si>
  <si>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</si>
  <si>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</si>
  <si>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</si>
  <si>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</si>
  <si>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</si>
  <si>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</si>
  <si>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</si>
  <si>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</si>
  <si>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</si>
  <si>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</si>
  <si>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</si>
  <si>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</si>
  <si>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</si>
  <si>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</si>
  <si>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</si>
  <si>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</si>
  <si>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</si>
  <si>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</si>
  <si>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</si>
  <si>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</si>
  <si>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</si>
  <si>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</si>
  <si>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</si>
  <si>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</si>
  <si>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</si>
  <si>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</si>
  <si>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</si>
  <si>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</si>
  <si>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</si>
  <si>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</si>
  <si>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</si>
  <si>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</si>
  <si>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</si>
  <si>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</si>
  <si>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</si>
  <si>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</si>
  <si>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</si>
  <si>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</si>
  <si>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</si>
  <si>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</si>
  <si>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</si>
  <si>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</si>
  <si>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</si>
  <si>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</si>
  <si>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</si>
  <si>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</si>
  <si>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</si>
  <si>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</si>
  <si>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</si>
  <si>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</si>
  <si>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</si>
  <si>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</si>
  <si>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</si>
  <si>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</si>
  <si>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</si>
  <si>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</si>
  <si>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</si>
  <si>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</si>
  <si>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</si>
  <si>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</si>
  <si>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</si>
  <si>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</si>
  <si>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</si>
  <si>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</si>
  <si>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</si>
  <si>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</si>
  <si>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</si>
  <si>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</si>
  <si>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</si>
  <si>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</si>
  <si>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</si>
  <si>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</si>
  <si>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</si>
  <si>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</si>
  <si>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</si>
  <si>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</si>
  <si>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</si>
  <si>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</si>
  <si>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</si>
  <si>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</si>
  <si>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</si>
  <si>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</si>
  <si>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</si>
  <si>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</si>
  <si>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</si>
  <si>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</si>
  <si>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</si>
  <si>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</si>
  <si>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</si>
  <si>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</si>
  <si>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</si>
  <si>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</si>
  <si>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</si>
  <si>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</si>
  <si>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</si>
  <si>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</si>
  <si>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</si>
  <si>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</si>
  <si>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</si>
  <si>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</si>
  <si>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</si>
  <si>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</si>
  <si>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</si>
  <si>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</si>
  <si>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</si>
  <si>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</si>
  <si>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</si>
  <si>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</si>
  <si>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</si>
  <si>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</si>
  <si>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</si>
  <si>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</si>
  <si>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</si>
  <si>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</si>
  <si>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</si>
  <si>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</si>
  <si>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</si>
  <si>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</si>
  <si>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</si>
  <si>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</si>
  <si>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</si>
  <si>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</si>
  <si>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</si>
  <si>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</si>
  <si>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</si>
  <si>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</si>
  <si>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</si>
  <si>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</si>
  <si>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</si>
  <si>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</si>
  <si>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</si>
  <si>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</si>
  <si>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</si>
  <si>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</si>
  <si>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</si>
  <si>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</si>
  <si>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</si>
  <si>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</si>
  <si>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</si>
  <si>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</si>
  <si>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</si>
  <si>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</si>
  <si>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</si>
  <si>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</si>
  <si>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</si>
  <si>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</si>
  <si>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</si>
  <si>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</si>
  <si>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</si>
  <si>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</si>
  <si>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</si>
  <si>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</si>
  <si>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</si>
  <si>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</si>
  <si>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</si>
  <si>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</si>
  <si>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</si>
  <si>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</si>
  <si>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</si>
  <si>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</si>
  <si>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</si>
  <si>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</si>
  <si>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</si>
  <si>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</si>
  <si>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</si>
  <si>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</si>
  <si>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</si>
  <si>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</si>
  <si>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</si>
  <si>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</si>
  <si>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</si>
  <si>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</si>
  <si>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</si>
  <si>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</si>
  <si>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</si>
  <si>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</si>
  <si>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</si>
  <si>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</si>
  <si>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</si>
  <si>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</si>
  <si>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</si>
  <si>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</si>
  <si>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</si>
  <si>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</si>
  <si>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</si>
  <si>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</si>
  <si>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</si>
  <si>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</si>
  <si>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</si>
  <si>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</si>
  <si>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</si>
  <si>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</si>
  <si>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</si>
  <si>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</si>
  <si>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</si>
  <si>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</si>
  <si>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</si>
  <si>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</si>
  <si>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</si>
  <si>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</si>
  <si>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</si>
  <si>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</si>
  <si>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</si>
  <si>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</si>
  <si>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</si>
  <si>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</si>
  <si>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</si>
  <si>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</si>
  <si>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</si>
  <si>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</si>
  <si>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</si>
  <si>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</si>
  <si>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</si>
  <si>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</si>
  <si>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</si>
  <si>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</si>
  <si>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</si>
  <si>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</si>
  <si>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</si>
  <si>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</si>
  <si>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</si>
  <si>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</si>
  <si>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</si>
  <si>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</si>
  <si>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</si>
  <si>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</si>
  <si>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</si>
  <si>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</si>
  <si>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</si>
  <si>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</si>
  <si>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</si>
  <si>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</si>
  <si>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</si>
  <si>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</si>
  <si>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</si>
  <si>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</si>
  <si>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</si>
  <si>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</si>
  <si>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</si>
  <si>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</si>
  <si>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</si>
  <si>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</si>
  <si>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</si>
  <si>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</si>
  <si>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</si>
  <si>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</si>
  <si>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</si>
  <si>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</si>
  <si>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</si>
  <si>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</si>
  <si>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</si>
  <si>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</si>
  <si>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</si>
  <si>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</si>
  <si>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</si>
  <si>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</si>
  <si>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</si>
  <si>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</si>
  <si>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</si>
  <si>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</si>
  <si>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</si>
  <si>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</si>
  <si>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</si>
  <si>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</si>
  <si>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</si>
  <si>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</si>
  <si>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</si>
  <si>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</si>
  <si>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</si>
  <si>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</si>
  <si>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</si>
  <si>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</si>
  <si>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</si>
  <si>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</si>
  <si>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</si>
  <si>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</si>
  <si>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</si>
  <si>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</si>
  <si>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</si>
  <si>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</si>
  <si>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</si>
  <si>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</si>
  <si>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</si>
  <si>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</si>
  <si>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</si>
  <si>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</si>
  <si>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</si>
  <si>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</si>
  <si>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</si>
  <si>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</si>
  <si>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</si>
  <si>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</si>
  <si>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</si>
  <si>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</si>
  <si>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</si>
  <si>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</si>
  <si>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</si>
  <si>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</si>
  <si>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</si>
  <si>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</si>
  <si>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</si>
  <si>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</si>
  <si>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</si>
  <si>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</si>
  <si>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</si>
  <si>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</si>
  <si>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</si>
  <si>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</si>
  <si>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</si>
  <si>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</si>
  <si>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</si>
  <si>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</si>
  <si>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</si>
  <si>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</si>
  <si>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</si>
  <si>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</si>
  <si>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</si>
  <si>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</si>
  <si>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</si>
  <si>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</si>
  <si>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</si>
  <si>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</si>
  <si>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</si>
  <si>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</si>
  <si>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</si>
  <si>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</si>
  <si>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</si>
  <si>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</si>
  <si>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</si>
  <si>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</si>
  <si>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</si>
  <si>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</si>
  <si>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</si>
  <si>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</si>
  <si>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</si>
  <si>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</si>
  <si>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</si>
  <si>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</si>
  <si>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</si>
  <si>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</si>
  <si>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</si>
  <si>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</si>
  <si>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</si>
  <si>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</si>
  <si>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</si>
  <si>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</si>
  <si>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</si>
  <si>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</si>
  <si>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</si>
  <si>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</si>
  <si>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</si>
  <si>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</si>
  <si>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</si>
  <si>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</si>
  <si>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</si>
  <si>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</si>
  <si>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</si>
  <si>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</si>
  <si>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</si>
  <si>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</si>
  <si>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</si>
  <si>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</si>
  <si>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</si>
  <si>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</si>
  <si>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</si>
  <si>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</si>
  <si>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</si>
  <si>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</si>
  <si>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</si>
  <si>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</si>
  <si>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</si>
  <si>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</si>
  <si>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</si>
  <si>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</si>
  <si>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</si>
  <si>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</si>
  <si>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</si>
  <si>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</si>
  <si>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</si>
  <si>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</si>
  <si>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</si>
  <si>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</si>
  <si>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</si>
  <si>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</si>
  <si>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</si>
  <si>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</si>
  <si>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</si>
  <si>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</si>
  <si>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</si>
  <si>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</si>
  <si>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</si>
  <si>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</si>
  <si>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</si>
  <si>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</si>
  <si>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</si>
  <si>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</si>
  <si>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</si>
  <si>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</si>
  <si>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</si>
  <si>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</si>
  <si>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</si>
  <si>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</si>
  <si>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</si>
  <si>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</si>
  <si>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</si>
  <si>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</si>
  <si>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</si>
  <si>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</si>
  <si>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</si>
  <si>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</si>
  <si>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</si>
  <si>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</si>
  <si>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</si>
  <si>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</si>
  <si>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</si>
  <si>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</si>
  <si>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</si>
  <si>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</si>
  <si>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</si>
  <si>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</si>
  <si>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</si>
  <si>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</si>
  <si>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</si>
  <si>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</si>
  <si>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</si>
  <si>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</si>
  <si>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</si>
  <si>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</si>
  <si>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</si>
  <si>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</si>
  <si>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</si>
  <si>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</si>
  <si>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</si>
  <si>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</si>
  <si>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</si>
  <si>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</si>
  <si>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</si>
  <si>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</si>
  <si>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</si>
  <si>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</si>
  <si>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</si>
  <si>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</si>
  <si>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</si>
  <si>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</si>
  <si>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</si>
  <si>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</si>
  <si>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</si>
  <si>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</si>
  <si>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</si>
  <si>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</si>
  <si>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</si>
  <si>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</si>
  <si>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</si>
  <si>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</si>
  <si>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</si>
  <si>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</si>
  <si>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</si>
  <si>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</si>
  <si>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</si>
  <si>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</si>
  <si>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</si>
  <si>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</si>
  <si>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</si>
  <si>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</si>
  <si>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</si>
  <si>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</si>
  <si>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</si>
  <si>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</si>
  <si>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</si>
  <si>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</si>
  <si>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</si>
  <si>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</si>
  <si>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</si>
  <si>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</si>
  <si>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</si>
  <si>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</si>
  <si>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</si>
  <si>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</si>
  <si>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</si>
  <si>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</si>
  <si>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</si>
  <si>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</si>
  <si>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</si>
  <si>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</si>
  <si>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</si>
  <si>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</si>
  <si>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</si>
  <si>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</si>
  <si>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</si>
  <si>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</si>
  <si>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</si>
  <si>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</si>
  <si>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</si>
  <si>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</si>
  <si>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</si>
  <si>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</si>
  <si>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</si>
  <si>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</si>
  <si>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</si>
  <si>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</si>
  <si>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</si>
  <si>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</si>
  <si>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</si>
  <si>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</si>
  <si>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</si>
  <si>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</si>
  <si>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</si>
  <si>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</si>
  <si>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</si>
  <si>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</si>
  <si>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</si>
  <si>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</si>
  <si>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</si>
  <si>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</si>
  <si>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</si>
  <si>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</si>
  <si>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</si>
  <si>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</si>
  <si>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</si>
  <si>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</si>
  <si>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</si>
  <si>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</si>
  <si>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</si>
  <si>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</si>
  <si>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</si>
  <si>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</si>
  <si>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</si>
  <si>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</si>
  <si>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</si>
  <si>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</si>
  <si>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</si>
  <si>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</si>
  <si>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</si>
  <si>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</si>
  <si>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</si>
  <si>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</si>
  <si>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</si>
  <si>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</si>
  <si>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</si>
  <si>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</si>
  <si>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</si>
  <si>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</si>
  <si>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</si>
  <si>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</si>
  <si>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</si>
  <si>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</si>
  <si>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</si>
  <si>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</si>
  <si>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</si>
  <si>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</si>
  <si>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</si>
  <si>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</si>
  <si>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</si>
  <si>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</si>
  <si>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</si>
  <si>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</si>
  <si>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</si>
  <si>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</si>
  <si>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</si>
  <si>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</si>
  <si>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</si>
  <si>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</si>
  <si>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</si>
  <si>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</si>
  <si>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</si>
  <si>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</si>
  <si>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</si>
  <si>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</si>
  <si>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</si>
  <si>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</si>
  <si>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</si>
  <si>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</si>
  <si>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</si>
  <si>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</si>
  <si>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</si>
  <si>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</si>
  <si>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</si>
  <si>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</si>
  <si>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</si>
  <si>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</si>
  <si>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</si>
  <si>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</si>
  <si>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</si>
  <si>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</si>
  <si>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</si>
  <si>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</si>
  <si>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</si>
  <si>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</si>
  <si>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</si>
  <si>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</si>
  <si>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</si>
  <si>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</si>
  <si>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</si>
  <si>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</si>
  <si>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</si>
  <si>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</si>
  <si>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</si>
  <si>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</si>
  <si>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</si>
  <si>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</si>
  <si>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</si>
  <si>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</si>
  <si>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</si>
  <si>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</si>
  <si>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</si>
  <si>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</si>
  <si>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</si>
  <si>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</si>
  <si>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</si>
  <si>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</si>
  <si>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</si>
  <si>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</si>
  <si>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</si>
  <si>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</si>
  <si>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</si>
  <si>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</si>
  <si>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</si>
  <si>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</si>
  <si>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</si>
  <si>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</si>
  <si>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</si>
  <si>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</si>
  <si>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</si>
  <si>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</si>
  <si>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</si>
  <si>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</si>
  <si>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</si>
  <si>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</si>
  <si>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</si>
  <si>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</si>
  <si>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</si>
  <si>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</si>
  <si>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</si>
  <si>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</si>
  <si>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</si>
  <si>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</si>
  <si>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</si>
  <si>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</si>
  <si>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</si>
  <si>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</si>
  <si>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</si>
  <si>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</si>
  <si>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</si>
  <si>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</si>
  <si>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</si>
  <si>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</si>
  <si>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</si>
  <si>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</si>
  <si>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</si>
  <si>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</si>
  <si>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</si>
  <si>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</si>
  <si>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</si>
  <si>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</si>
  <si>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</si>
  <si>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</si>
  <si>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</si>
  <si>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</si>
  <si>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</si>
  <si>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</si>
  <si>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</si>
  <si>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</si>
  <si>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</si>
  <si>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</si>
  <si>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</si>
  <si>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</si>
  <si>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</si>
  <si>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</si>
  <si>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</si>
  <si>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</si>
  <si>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</si>
  <si>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</si>
  <si>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</si>
  <si>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</si>
  <si>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</si>
  <si>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</si>
  <si>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</si>
  <si>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</si>
  <si>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</si>
  <si>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</si>
  <si>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</si>
  <si>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</si>
  <si>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</si>
  <si>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</si>
  <si>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</si>
  <si>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</si>
  <si>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</si>
  <si>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</si>
  <si>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</si>
  <si>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</si>
  <si>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</si>
  <si>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</si>
  <si>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</si>
  <si>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</si>
  <si>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</si>
  <si>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</si>
  <si>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</si>
  <si>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</si>
  <si>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</si>
  <si>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</si>
  <si>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</si>
  <si>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</si>
  <si>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</si>
  <si>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</si>
  <si>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</si>
  <si>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</si>
  <si>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</si>
  <si>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</si>
  <si>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</si>
  <si>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</si>
  <si>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</si>
  <si>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</si>
  <si>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</si>
  <si>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</si>
  <si>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</si>
  <si>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</si>
  <si>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</si>
  <si>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</si>
  <si>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</si>
  <si>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</si>
  <si>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</si>
  <si>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</si>
  <si>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</si>
  <si>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</si>
  <si>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</si>
  <si>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</si>
  <si>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</si>
  <si>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</si>
  <si>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</si>
  <si>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</si>
  <si>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</si>
  <si>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</si>
  <si>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</si>
  <si>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</si>
  <si>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</si>
  <si>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</si>
  <si>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</si>
  <si>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</si>
  <si>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</si>
  <si>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</si>
  <si>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</si>
  <si>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</si>
  <si>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</si>
  <si>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</si>
  <si>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</si>
  <si>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</si>
  <si>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</si>
  <si>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</si>
  <si>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</si>
  <si>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</si>
  <si>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</si>
  <si>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</si>
  <si>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</si>
  <si>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</si>
  <si>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</si>
  <si>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</si>
  <si>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</si>
  <si>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</si>
  <si>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</si>
  <si>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</si>
  <si>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</si>
  <si>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</si>
  <si>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</si>
  <si>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</si>
  <si>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</si>
  <si>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</si>
  <si>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</si>
  <si>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</si>
  <si>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</si>
  <si>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</si>
  <si>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</si>
  <si>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</si>
  <si>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</si>
  <si>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</si>
  <si>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</si>
  <si>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</si>
  <si>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</si>
  <si>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</si>
  <si>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</si>
  <si>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</si>
  <si>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</si>
  <si>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</si>
  <si>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</si>
  <si>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</si>
  <si>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</si>
  <si>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</si>
  <si>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</si>
  <si>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</si>
  <si>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</si>
  <si>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</si>
  <si>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</si>
  <si>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</si>
  <si>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</si>
  <si>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</si>
  <si>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</si>
  <si>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</si>
  <si>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</si>
  <si>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</si>
  <si>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</si>
  <si>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</si>
  <si>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</si>
  <si>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</si>
  <si>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</si>
  <si>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</si>
  <si>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</si>
  <si>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</si>
  <si>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</si>
  <si>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</si>
  <si>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</si>
  <si>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</si>
  <si>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</si>
  <si>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</si>
  <si>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</si>
  <si>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</si>
  <si>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</si>
  <si>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</si>
  <si>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</si>
  <si>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</si>
  <si>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</si>
  <si>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</si>
  <si>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</si>
  <si>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</si>
  <si>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</si>
  <si>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</si>
  <si>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</si>
  <si>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</si>
  <si>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</si>
  <si>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</si>
  <si>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</si>
  <si>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</si>
  <si>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</si>
  <si>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</si>
  <si>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</si>
  <si>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</si>
  <si>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</si>
  <si>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</si>
  <si>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</si>
  <si>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</si>
  <si>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</si>
  <si>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</si>
  <si>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</si>
  <si>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</si>
  <si>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</si>
  <si>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</si>
  <si>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</si>
  <si>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</si>
  <si>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</si>
  <si>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</si>
  <si>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</si>
  <si>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</si>
  <si>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</si>
  <si>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</si>
  <si>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</si>
  <si>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</si>
  <si>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</si>
  <si>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</si>
  <si>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</si>
  <si>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</si>
  <si>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</si>
  <si>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</si>
  <si>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</si>
  <si>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</si>
  <si>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</si>
  <si>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</si>
  <si>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</si>
  <si>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</si>
  <si>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</si>
  <si>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</si>
  <si>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</si>
  <si>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</si>
  <si>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</si>
  <si>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</si>
  <si>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</si>
  <si>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</si>
  <si>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</si>
  <si>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</si>
  <si>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</si>
  <si>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</si>
  <si>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</si>
  <si>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</si>
  <si>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</si>
  <si>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</si>
  <si>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</si>
  <si>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</si>
  <si>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</si>
  <si>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</si>
  <si>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</si>
  <si>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</si>
  <si>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</si>
  <si>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</si>
  <si>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</si>
  <si>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</si>
  <si>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</si>
  <si>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</si>
  <si>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</si>
  <si>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</si>
  <si>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</si>
  <si>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</si>
  <si>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</si>
  <si>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</si>
  <si>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</si>
  <si>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</si>
  <si>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</si>
  <si>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</si>
  <si>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</si>
  <si>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</si>
  <si>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</si>
  <si>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</si>
  <si>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</si>
  <si>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</si>
  <si>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</si>
  <si>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</si>
  <si>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</si>
  <si>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</si>
  <si>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</si>
  <si>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</si>
  <si>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</si>
  <si>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</si>
  <si>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</si>
  <si>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</si>
  <si>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</si>
  <si>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</si>
  <si>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</si>
  <si>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</si>
  <si>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</si>
  <si>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</si>
  <si>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</si>
  <si>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</si>
  <si>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</si>
  <si>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</si>
  <si>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</si>
  <si>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</si>
  <si>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</si>
  <si>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</si>
  <si>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</si>
  <si>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</si>
  <si>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</si>
  <si>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</si>
  <si>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</si>
  <si>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</si>
  <si>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</si>
  <si>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</si>
  <si>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</si>
  <si>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</si>
  <si>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</si>
  <si>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</si>
  <si>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</si>
  <si>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</si>
  <si>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</si>
  <si>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</si>
  <si>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</si>
  <si>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</si>
  <si>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</si>
  <si>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</si>
  <si>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</si>
  <si>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</si>
  <si>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</si>
  <si>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</si>
  <si>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</si>
  <si>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</si>
  <si>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</si>
  <si>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</si>
  <si>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</si>
  <si>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</si>
  <si>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</si>
  <si>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</si>
  <si>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</si>
  <si>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</si>
  <si>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</si>
  <si>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</si>
  <si>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</si>
  <si>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</si>
  <si>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</si>
  <si>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</si>
  <si>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</si>
  <si>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</si>
  <si>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</si>
  <si>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</si>
  <si>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</si>
  <si>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</si>
  <si>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</si>
  <si>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</si>
  <si>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</si>
  <si>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</si>
  <si>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</si>
  <si>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</si>
  <si>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</si>
  <si>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</si>
  <si>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</si>
  <si>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</si>
  <si>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</si>
  <si>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</si>
  <si>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</si>
  <si>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</si>
  <si>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</si>
  <si>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</si>
  <si>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</si>
  <si>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</si>
  <si>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</si>
  <si>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</si>
  <si>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</si>
  <si>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</si>
  <si>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</si>
  <si>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</si>
  <si>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</si>
  <si>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</si>
  <si>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</si>
  <si>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</si>
  <si>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</si>
  <si>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</si>
  <si>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</si>
  <si>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</si>
  <si>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</si>
  <si>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</si>
  <si>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</si>
  <si>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</si>
  <si>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</si>
  <si>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</si>
  <si>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</si>
  <si>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</si>
  <si>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</si>
  <si>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</si>
  <si>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</si>
  <si>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</si>
  <si>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</si>
  <si>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</si>
  <si>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</si>
  <si>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</si>
  <si>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</si>
  <si>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</si>
  <si>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</si>
  <si>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</si>
  <si>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</si>
  <si>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</si>
  <si>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</si>
  <si>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</si>
  <si>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</si>
  <si>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</si>
  <si>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</si>
  <si>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</si>
  <si>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</si>
  <si>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</si>
  <si>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</si>
  <si>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</si>
  <si>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</si>
  <si>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</si>
  <si>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</si>
  <si>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</si>
  <si>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</si>
  <si>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</si>
  <si>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</si>
  <si>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</si>
  <si>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</si>
  <si>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</si>
  <si>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</si>
  <si>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</si>
  <si>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</si>
  <si>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</si>
  <si>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</si>
  <si>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</si>
  <si>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</si>
  <si>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</si>
  <si>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</si>
  <si>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</si>
  <si>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</si>
  <si>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</si>
  <si>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</si>
  <si>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</si>
  <si>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</si>
  <si>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</si>
  <si>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</si>
  <si>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</si>
  <si>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</si>
  <si>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</si>
  <si>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</si>
  <si>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</si>
  <si>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</si>
  <si>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</si>
  <si>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</si>
  <si>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</si>
  <si>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</si>
  <si>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</si>
  <si>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</si>
  <si>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</si>
  <si>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</si>
  <si>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</si>
  <si>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</si>
  <si>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</si>
  <si>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</si>
  <si>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</si>
  <si>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</si>
  <si>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</si>
  <si>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</si>
  <si>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</si>
  <si>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</si>
  <si>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</si>
  <si>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</si>
  <si>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</si>
  <si>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</si>
  <si>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</si>
  <si>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</si>
  <si>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</si>
  <si>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</si>
  <si>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</si>
  <si>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</si>
  <si>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</si>
  <si>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</si>
  <si>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</si>
  <si>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</si>
  <si>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</si>
  <si>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</si>
  <si>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</si>
  <si>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</si>
  <si>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</si>
  <si>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</si>
  <si>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</si>
  <si>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</si>
  <si>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</si>
  <si>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</si>
  <si>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</si>
  <si>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</si>
  <si>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</si>
  <si>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</si>
  <si>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</si>
  <si>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</si>
  <si>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</si>
  <si>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</si>
  <si>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</si>
  <si>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</si>
  <si>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</si>
  <si>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</si>
  <si>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</si>
  <si>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</si>
  <si>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</si>
  <si>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</si>
  <si>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</si>
  <si>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</si>
  <si>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</si>
  <si>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</si>
  <si>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</si>
  <si>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</si>
  <si>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</si>
  <si>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</si>
  <si>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</si>
  <si>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</si>
  <si>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</si>
  <si>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</si>
  <si>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</si>
  <si>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</si>
  <si>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</si>
  <si>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</si>
  <si>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</si>
  <si>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</si>
  <si>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</si>
  <si>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</si>
  <si>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</si>
  <si>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</si>
  <si>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</si>
  <si>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</si>
  <si>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</si>
  <si>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</si>
  <si>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</si>
  <si>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</si>
  <si>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</si>
  <si>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</si>
  <si>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</si>
  <si>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</si>
  <si>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</si>
  <si>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</si>
  <si>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</si>
  <si>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</si>
  <si>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</si>
  <si>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</si>
  <si>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</si>
  <si>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</si>
  <si>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</si>
  <si>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</si>
  <si>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</si>
  <si>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</si>
  <si>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</si>
  <si>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</si>
  <si>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</si>
  <si>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</si>
  <si>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</si>
  <si>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</si>
  <si>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</si>
  <si>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</si>
  <si>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</si>
  <si>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</si>
  <si>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</si>
  <si>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</si>
  <si>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</si>
  <si>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</si>
  <si>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</si>
  <si>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</si>
  <si>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</si>
  <si>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</si>
  <si>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</si>
  <si>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</si>
  <si>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</si>
  <si>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</si>
  <si>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</si>
  <si>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</si>
  <si>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</si>
  <si>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</si>
  <si>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</si>
  <si>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</si>
  <si>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</si>
  <si>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</si>
  <si>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</si>
  <si>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</si>
  <si>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</si>
  <si>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</si>
  <si>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</si>
  <si>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</si>
  <si>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</si>
  <si>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</si>
  <si>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</si>
  <si>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</si>
  <si>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</si>
  <si>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</si>
  <si>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</si>
  <si>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</si>
  <si>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</si>
  <si>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</si>
  <si>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</si>
  <si>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</si>
  <si>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</si>
  <si>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</si>
  <si>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</si>
  <si>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</si>
  <si>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</si>
  <si>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</si>
  <si>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</si>
  <si>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</si>
  <si>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</si>
  <si>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</si>
  <si>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</si>
  <si>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</si>
  <si>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</si>
  <si>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</si>
  <si>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</si>
  <si>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</si>
  <si>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</si>
  <si>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</si>
  <si>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</si>
  <si>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</si>
  <si>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</si>
  <si>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</si>
  <si>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</si>
  <si>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</si>
  <si>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</si>
  <si>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</si>
  <si>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</si>
  <si>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</si>
  <si>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</si>
  <si>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</si>
  <si>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</si>
  <si>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</si>
  <si>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</si>
  <si>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</si>
  <si>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</si>
  <si>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</si>
  <si>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</si>
  <si>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</si>
  <si>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</si>
  <si>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</si>
  <si>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</si>
  <si>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</si>
  <si>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</si>
  <si>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</si>
  <si>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</si>
  <si>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</si>
  <si>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</si>
  <si>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</si>
  <si>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</si>
  <si>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</si>
  <si>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</si>
  <si>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</si>
  <si>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</si>
  <si>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</si>
  <si>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</si>
  <si>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</si>
  <si>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</si>
  <si>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</si>
  <si>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</si>
  <si>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</si>
  <si>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</si>
  <si>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</si>
  <si>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</si>
  <si>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</si>
  <si>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</si>
  <si>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</si>
  <si>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</si>
  <si>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</si>
  <si>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</si>
  <si>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</si>
  <si>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</si>
  <si>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</si>
  <si>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</si>
  <si>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</si>
  <si>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</si>
  <si>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</si>
  <si>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</si>
  <si>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</si>
  <si>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</si>
  <si>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</si>
  <si>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</si>
  <si>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</si>
  <si>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</si>
  <si>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</si>
  <si>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</si>
  <si>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</si>
  <si>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</si>
  <si>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</si>
  <si>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</si>
  <si>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</si>
  <si>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</si>
  <si>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</si>
  <si>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</si>
  <si>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</si>
  <si>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</si>
  <si>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</si>
  <si>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</si>
  <si>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</si>
  <si>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</si>
  <si>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</si>
  <si>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</si>
  <si>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</si>
  <si>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</si>
  <si>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</si>
  <si>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</si>
  <si>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</si>
  <si>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</si>
  <si>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</si>
  <si>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</si>
  <si>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</si>
  <si>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</si>
  <si>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</si>
  <si>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</si>
  <si>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</si>
  <si>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</si>
  <si>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</si>
  <si>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</si>
  <si>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</si>
  <si>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</si>
  <si>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</si>
  <si>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</si>
  <si>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</si>
  <si>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</si>
  <si>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</si>
  <si>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</si>
  <si>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</si>
  <si>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</si>
  <si>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</si>
  <si>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</si>
  <si>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</si>
  <si>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</si>
  <si>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</si>
  <si>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</si>
  <si>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</si>
  <si>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</si>
  <si>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</si>
  <si>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</si>
  <si>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</si>
  <si>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</si>
  <si>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</si>
  <si>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</si>
  <si>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</si>
  <si>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</si>
  <si>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</si>
  <si>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</si>
  <si>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</si>
  <si>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</si>
  <si>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</si>
  <si>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</si>
  <si>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</si>
  <si>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</si>
  <si>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</si>
  <si>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</si>
  <si>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</si>
  <si>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</si>
  <si>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</si>
  <si>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</si>
  <si>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</si>
  <si>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</si>
  <si>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</si>
  <si>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</si>
  <si>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</si>
  <si>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</si>
  <si>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</si>
  <si>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</si>
  <si>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</si>
  <si>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</si>
  <si>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</si>
  <si>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</si>
  <si>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</si>
  <si>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</si>
  <si>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</si>
  <si>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</si>
  <si>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</si>
  <si>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</si>
  <si>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</si>
  <si>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</si>
  <si>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</si>
  <si>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</si>
  <si>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</si>
  <si>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</si>
  <si>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</si>
  <si>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</si>
  <si>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</si>
  <si>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</si>
  <si>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</si>
  <si>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</si>
  <si>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</si>
  <si>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</si>
  <si>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</si>
  <si>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</si>
  <si>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</si>
  <si>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</si>
  <si>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</si>
  <si>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</si>
  <si>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</si>
  <si>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</si>
  <si>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</si>
  <si>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</si>
  <si>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</si>
  <si>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</si>
  <si>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</si>
  <si>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</si>
  <si>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</si>
  <si>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</si>
  <si>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</si>
  <si>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</si>
  <si>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</si>
  <si>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</si>
  <si>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</si>
  <si>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</si>
  <si>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</si>
  <si>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</si>
  <si>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</si>
  <si>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</si>
  <si>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</si>
  <si>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</si>
  <si>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</si>
  <si>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</si>
  <si>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</si>
  <si>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</si>
  <si>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</si>
  <si>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</si>
  <si>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</si>
  <si>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</si>
  <si>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</si>
  <si>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</si>
  <si>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</si>
  <si>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</si>
  <si>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</si>
  <si>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</si>
  <si>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</si>
  <si>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</si>
  <si>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</si>
  <si>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</si>
  <si>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</si>
  <si>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</si>
  <si>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</si>
  <si>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</si>
  <si>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</si>
  <si>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</si>
  <si>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</si>
  <si>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</si>
  <si>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</si>
  <si>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</si>
  <si>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</si>
  <si>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</si>
  <si>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</si>
  <si>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</si>
  <si>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</si>
  <si>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</si>
  <si>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</si>
  <si>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</si>
  <si>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</si>
  <si>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</si>
  <si>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</si>
  <si>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</si>
  <si>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</si>
  <si>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</si>
  <si>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</si>
  <si>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</si>
  <si>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</si>
  <si>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</si>
  <si>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</si>
  <si>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</si>
  <si>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</si>
  <si>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</si>
  <si>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</si>
  <si>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</si>
  <si>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</si>
  <si>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</si>
  <si>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</si>
  <si>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</si>
  <si>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</si>
  <si>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</si>
  <si>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</si>
  <si>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</si>
  <si>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</si>
  <si>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</si>
  <si>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</si>
  <si>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</si>
  <si>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</si>
  <si>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</si>
  <si>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</si>
  <si>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</si>
  <si>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</si>
  <si>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</si>
  <si>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</si>
  <si>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</si>
  <si>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</si>
  <si>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</si>
  <si>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</si>
  <si>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</si>
  <si>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</si>
  <si>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</si>
  <si>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</si>
  <si>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</si>
  <si>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</si>
  <si>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</si>
  <si>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</si>
  <si>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</si>
  <si>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</si>
  <si>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</si>
  <si>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</si>
  <si>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</si>
  <si>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</si>
  <si>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</si>
  <si>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</si>
  <si>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</si>
  <si>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</si>
  <si>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</si>
  <si>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</si>
  <si>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</si>
  <si>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</si>
  <si>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</si>
  <si>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</si>
  <si>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</si>
  <si>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</si>
  <si>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</si>
  <si>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</si>
  <si>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</si>
  <si>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</si>
  <si>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</si>
  <si>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</si>
  <si>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</si>
  <si>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</si>
  <si>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</si>
  <si>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</si>
  <si>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</si>
  <si>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</si>
  <si>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</si>
  <si>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</si>
  <si>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</si>
  <si>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</si>
  <si>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</si>
  <si>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</si>
  <si>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</si>
  <si>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</si>
  <si>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</si>
  <si>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</si>
  <si>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</si>
  <si>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</si>
  <si>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</si>
  <si>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</si>
  <si>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</si>
  <si>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</si>
  <si>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</si>
  <si>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</si>
  <si>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</si>
  <si>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</si>
  <si>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</si>
  <si>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</si>
  <si>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</si>
  <si>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</si>
  <si>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</si>
  <si>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</si>
  <si>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</si>
  <si>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</si>
  <si>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</si>
  <si>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</si>
  <si>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</si>
  <si>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</si>
  <si>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</si>
  <si>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</si>
  <si>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</si>
  <si>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</si>
  <si>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</si>
  <si>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</si>
  <si>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</si>
  <si>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</si>
  <si>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</si>
  <si>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</si>
  <si>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</si>
  <si>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</si>
  <si>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</si>
  <si>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</si>
  <si>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</si>
  <si>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</si>
  <si>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</si>
  <si>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</si>
  <si>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</si>
  <si>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</si>
  <si>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</si>
  <si>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</si>
  <si>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</si>
  <si>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</si>
  <si>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</si>
  <si>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</si>
  <si>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</si>
  <si>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</si>
  <si>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</si>
  <si>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</si>
  <si>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</si>
  <si>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</si>
  <si>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</si>
  <si>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</si>
  <si>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</si>
  <si>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</si>
  <si>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</si>
  <si>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</si>
  <si>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</si>
  <si>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</si>
  <si>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</si>
  <si>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</si>
  <si>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</si>
  <si>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</si>
  <si>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</si>
  <si>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</si>
  <si>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</si>
  <si>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</si>
  <si>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</si>
  <si>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</si>
  <si>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</si>
  <si>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</si>
  <si>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</si>
  <si>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</si>
  <si>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</si>
  <si>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</si>
  <si>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</si>
  <si>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</si>
  <si>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</si>
  <si>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</si>
  <si>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</si>
  <si>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</si>
  <si>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</si>
  <si>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</si>
  <si>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</si>
  <si>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</si>
  <si>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</si>
  <si>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</si>
  <si>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</si>
  <si>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</si>
  <si>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</si>
  <si>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</si>
  <si>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</si>
  <si>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</si>
  <si>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</si>
  <si>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</si>
  <si>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</si>
  <si>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</si>
  <si>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</si>
  <si>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</si>
  <si>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</si>
  <si>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</si>
  <si>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</si>
  <si>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</si>
  <si>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</si>
  <si>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</si>
  <si>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</si>
  <si>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</si>
  <si>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</si>
  <si>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</si>
  <si>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</si>
  <si>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</si>
  <si>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</si>
  <si>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</si>
  <si>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</si>
  <si>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</si>
  <si>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</si>
  <si>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</si>
  <si>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</si>
  <si>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</si>
  <si>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</si>
  <si>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</si>
  <si>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</si>
  <si>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</si>
  <si>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</si>
  <si>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</si>
  <si>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</si>
  <si>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</si>
  <si>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</si>
  <si>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</si>
  <si>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</si>
  <si>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</si>
  <si>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</si>
  <si>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</si>
  <si>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</si>
  <si>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</si>
  <si>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</si>
  <si>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</si>
  <si>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</si>
  <si>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</si>
  <si>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</si>
  <si>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</si>
  <si>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</si>
  <si>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</si>
  <si>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</si>
  <si>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</si>
  <si>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</si>
  <si>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</si>
  <si>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</si>
  <si>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</si>
  <si>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</si>
  <si>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</si>
  <si>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</si>
  <si>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</si>
  <si>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</si>
  <si>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</si>
  <si>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</si>
  <si>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</si>
  <si>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</si>
  <si>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</si>
  <si>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</si>
  <si>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</si>
  <si>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</si>
  <si>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</si>
  <si>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</si>
  <si>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</si>
  <si>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</si>
  <si>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</si>
  <si>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</si>
  <si>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</si>
  <si>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</si>
  <si>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</si>
  <si>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</si>
  <si>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</si>
  <si>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</si>
  <si>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</si>
  <si>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</si>
  <si>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</si>
  <si>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</si>
  <si>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</si>
  <si>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</si>
  <si>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</si>
  <si>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</si>
  <si>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</si>
  <si>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</si>
  <si>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</si>
  <si>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</si>
  <si>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</si>
  <si>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</si>
  <si>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</si>
  <si>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</si>
  <si>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</si>
  <si>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</si>
  <si>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</si>
  <si>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</si>
  <si>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</si>
  <si>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</si>
  <si>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</si>
  <si>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</si>
  <si>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</si>
  <si>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</si>
  <si>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</si>
  <si>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</si>
  <si>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</si>
  <si>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</si>
  <si>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</si>
  <si>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</si>
  <si>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</si>
  <si>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</si>
  <si>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</si>
  <si>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</si>
  <si>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</si>
  <si>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</si>
  <si>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</si>
  <si>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</si>
  <si>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</si>
  <si>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</si>
  <si>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</si>
  <si>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</si>
  <si>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</si>
  <si>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</si>
  <si>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</si>
  <si>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</si>
  <si>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</si>
  <si>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</si>
  <si>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</si>
  <si>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</si>
  <si>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</si>
  <si>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</si>
  <si>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</si>
  <si>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</si>
  <si>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</si>
  <si>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</si>
  <si>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</si>
  <si>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</si>
  <si>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</si>
  <si>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</si>
  <si>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</si>
  <si>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</si>
  <si>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</si>
  <si>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</si>
  <si>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</si>
  <si>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</si>
  <si>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</si>
  <si>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</si>
  <si>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</si>
  <si>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</si>
  <si>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</si>
  <si>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</si>
  <si>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</si>
  <si>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</si>
  <si>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</si>
  <si>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</si>
  <si>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</si>
  <si>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</si>
  <si>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</si>
  <si>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</si>
  <si>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</si>
  <si>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</si>
  <si>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</si>
  <si>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</si>
  <si>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</si>
  <si>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</si>
  <si>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</si>
  <si>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</si>
  <si>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</si>
  <si>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</si>
  <si>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</si>
  <si>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</si>
  <si>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</si>
  <si>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</si>
  <si>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</si>
  <si>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</si>
  <si>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</si>
  <si>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</si>
  <si>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</si>
  <si>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</si>
  <si>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</si>
  <si>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</si>
  <si>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</si>
  <si>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</si>
  <si>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</si>
  <si>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</si>
  <si>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</si>
  <si>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</si>
  <si>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</si>
  <si>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</si>
  <si>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</si>
  <si>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</si>
  <si>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</si>
  <si>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</si>
  <si>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</si>
  <si>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</si>
  <si>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</si>
  <si>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</si>
  <si>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</si>
  <si>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</si>
  <si>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</si>
  <si>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</si>
  <si>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</si>
  <si>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</si>
  <si>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</si>
  <si>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</si>
  <si>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</si>
  <si>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</si>
  <si>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</si>
  <si>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</si>
  <si>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</si>
  <si>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</si>
  <si>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</si>
  <si>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</si>
  <si>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</si>
  <si>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</si>
  <si>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</si>
  <si>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</si>
  <si>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</si>
  <si>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</si>
  <si>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</si>
  <si>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</si>
  <si>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</si>
  <si>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</si>
  <si>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</si>
  <si>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</si>
  <si>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</si>
  <si>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</si>
  <si>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</si>
  <si>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</si>
  <si>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</si>
  <si>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</si>
  <si>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</si>
  <si>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</si>
  <si>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</si>
  <si>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</si>
  <si>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</si>
  <si>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</si>
  <si>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</si>
  <si>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</si>
  <si>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</si>
  <si>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</si>
  <si>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</si>
  <si>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</si>
  <si>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</si>
  <si>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</si>
  <si>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</si>
  <si>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</si>
  <si>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</si>
  <si>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</si>
  <si>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</si>
  <si>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</si>
  <si>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</si>
  <si>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</si>
  <si>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</si>
  <si>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</si>
  <si>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</si>
  <si>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</si>
  <si>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</si>
  <si>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</si>
  <si>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</si>
  <si>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</si>
  <si>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</si>
  <si>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</si>
  <si>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</si>
  <si>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</si>
  <si>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</si>
  <si>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</si>
  <si>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</si>
  <si>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</si>
  <si>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</si>
  <si>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</si>
  <si>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</si>
  <si>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</si>
  <si>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</si>
  <si>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</si>
  <si>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</si>
  <si>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</si>
  <si>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</si>
  <si>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</si>
  <si>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</si>
  <si>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</si>
  <si>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</si>
  <si>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</si>
  <si>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</si>
  <si>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</si>
  <si>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</si>
  <si>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</si>
  <si>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</si>
  <si>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</si>
  <si>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</si>
  <si>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</si>
  <si>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</si>
  <si>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</si>
  <si>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</si>
  <si>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</si>
  <si>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</si>
  <si>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</si>
  <si>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</si>
  <si>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</si>
  <si>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</si>
  <si>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</si>
  <si>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</si>
  <si>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</si>
  <si>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</si>
  <si>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</si>
  <si>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</si>
  <si>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</si>
  <si>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</si>
  <si>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</si>
  <si>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</si>
  <si>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</si>
  <si>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</si>
  <si>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</si>
  <si>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</si>
  <si>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</si>
  <si>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</si>
  <si>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</si>
  <si>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</si>
  <si>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</si>
  <si>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</si>
  <si>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</si>
  <si>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</si>
  <si>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</si>
  <si>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</si>
  <si>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</si>
  <si>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</si>
  <si>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</si>
  <si>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</si>
  <si>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</si>
  <si>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</si>
  <si>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</si>
  <si>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</si>
  <si>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</si>
  <si>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</si>
  <si>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</si>
  <si>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</si>
  <si>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</si>
  <si>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</si>
  <si>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</si>
  <si>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</si>
  <si>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</si>
  <si>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</si>
  <si>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</si>
  <si>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</si>
  <si>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</si>
  <si>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</si>
  <si>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</si>
  <si>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</si>
  <si>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</si>
  <si>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</si>
  <si>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</si>
  <si>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</si>
  <si>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</si>
  <si>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</si>
  <si>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</si>
  <si>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</si>
  <si>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</si>
  <si>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</si>
  <si>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</si>
  <si>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</si>
  <si>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</si>
  <si>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</si>
  <si>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</si>
  <si>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</si>
  <si>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</si>
  <si>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</si>
  <si>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</si>
  <si>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</si>
  <si>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</si>
  <si>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</si>
  <si>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</si>
  <si>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</si>
  <si>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</si>
  <si>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</si>
  <si>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</si>
  <si>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</si>
  <si>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</si>
  <si>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</si>
  <si>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</si>
  <si>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</si>
  <si>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</si>
  <si>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</si>
  <si>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</si>
  <si>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</si>
  <si>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</si>
  <si>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</si>
  <si>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</si>
  <si>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</si>
  <si>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</si>
  <si>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</si>
  <si>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</si>
  <si>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</si>
  <si>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</si>
  <si>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</si>
  <si>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</si>
  <si>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</si>
  <si>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</si>
  <si>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</si>
  <si>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</si>
  <si>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</si>
  <si>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</si>
  <si>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</si>
  <si>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</si>
  <si>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</si>
  <si>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</si>
  <si>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</si>
  <si>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</si>
  <si>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</si>
  <si>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</si>
  <si>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</si>
  <si>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</si>
  <si>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</si>
  <si>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</si>
  <si>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</si>
  <si>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</si>
  <si>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</si>
  <si>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</si>
  <si>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</si>
  <si>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</si>
  <si>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</si>
  <si>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</si>
  <si>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</si>
  <si>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</si>
  <si>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</si>
  <si>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</si>
  <si>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</si>
  <si>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</si>
  <si>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</si>
  <si>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</si>
  <si>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</si>
  <si>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</si>
  <si>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</si>
  <si>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</si>
  <si>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</si>
  <si>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</si>
  <si>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</si>
  <si>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</si>
  <si>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</si>
  <si>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</si>
  <si>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</si>
  <si>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</si>
  <si>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</si>
  <si>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</si>
  <si>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</si>
  <si>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</si>
  <si>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</si>
  <si>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</si>
  <si>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</si>
  <si>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</si>
  <si>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</si>
  <si>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</si>
  <si>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</si>
  <si>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</si>
  <si>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</si>
  <si>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</si>
  <si>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</si>
  <si>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</si>
  <si>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</si>
  <si>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</si>
  <si>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</si>
  <si>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</si>
  <si>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</si>
  <si>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</si>
  <si>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</si>
  <si>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</si>
  <si>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</si>
  <si>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</si>
  <si>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</si>
  <si>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</si>
  <si>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</si>
  <si>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</si>
  <si>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</si>
  <si>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</si>
  <si>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</si>
  <si>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</si>
  <si>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</si>
  <si>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</si>
  <si>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</si>
  <si>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</si>
  <si>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</si>
  <si>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</si>
  <si>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</si>
  <si>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</si>
  <si>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</si>
  <si>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</si>
  <si>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</si>
  <si>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</si>
  <si>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</si>
  <si>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</si>
  <si>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</si>
  <si>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</si>
  <si>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</si>
  <si>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</si>
  <si>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</si>
  <si>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</si>
  <si>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</si>
  <si>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</si>
  <si>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</si>
  <si>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</si>
  <si>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</si>
  <si>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</si>
  <si>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</si>
  <si>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</si>
  <si>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</si>
  <si>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</si>
  <si>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</si>
  <si>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</si>
  <si>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</si>
  <si>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</si>
  <si>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</si>
  <si>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</si>
  <si>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</si>
  <si>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</si>
  <si>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</si>
  <si>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</si>
  <si>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</si>
  <si>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</si>
  <si>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</si>
  <si>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</si>
  <si>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</si>
  <si>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</si>
  <si>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</si>
  <si>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</si>
  <si>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</si>
  <si>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</si>
  <si>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</si>
  <si>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</si>
  <si>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</si>
  <si>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</si>
  <si>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</si>
  <si>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</si>
  <si>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</si>
  <si>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</si>
  <si>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</si>
  <si>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</si>
  <si>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</si>
  <si>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</si>
  <si>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</si>
  <si>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</si>
  <si>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</si>
  <si>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</si>
  <si>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</si>
  <si>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</si>
  <si>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</si>
  <si>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</si>
  <si>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</si>
  <si>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</si>
  <si>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</si>
  <si>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</si>
  <si>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</si>
  <si>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</si>
  <si>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</si>
  <si>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</si>
  <si>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</si>
  <si>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</si>
  <si>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</si>
  <si>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</si>
  <si>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</si>
  <si>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</si>
  <si>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</si>
  <si>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</si>
  <si>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</si>
  <si>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</si>
  <si>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</si>
  <si>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</si>
  <si>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</si>
  <si>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</si>
  <si>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</si>
  <si>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</si>
  <si>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</si>
  <si>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</si>
  <si>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</si>
  <si>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</si>
  <si>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</si>
  <si>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</si>
  <si>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</si>
  <si>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</si>
  <si>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</si>
  <si>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</si>
  <si>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</si>
  <si>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</si>
  <si>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</si>
  <si>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</si>
  <si>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</si>
  <si>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</si>
  <si>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</si>
  <si>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</si>
  <si>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</si>
  <si>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</si>
  <si>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</si>
  <si>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</si>
  <si>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</si>
  <si>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</si>
  <si>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</si>
  <si>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</si>
  <si>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</si>
  <si>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</si>
  <si>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</si>
  <si>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</si>
  <si>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</si>
  <si>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</si>
  <si>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</si>
  <si>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</si>
  <si>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</si>
  <si>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</si>
  <si>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</si>
  <si>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</si>
  <si>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</si>
  <si>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</si>
  <si>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</si>
  <si>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</si>
  <si>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</si>
  <si>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</si>
  <si>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</si>
  <si>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</si>
  <si>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</si>
  <si>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</si>
  <si>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</si>
  <si>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</si>
  <si>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</si>
  <si>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</si>
  <si>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</si>
  <si>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</si>
  <si>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</si>
  <si>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</si>
  <si>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</si>
  <si>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</si>
  <si>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</si>
  <si>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</si>
  <si>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</si>
  <si>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</si>
  <si>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</si>
  <si>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</si>
  <si>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</si>
  <si>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</si>
  <si>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</si>
  <si>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</si>
  <si>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</si>
  <si>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</si>
  <si>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</si>
  <si>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</si>
  <si>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</si>
  <si>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</si>
  <si>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</si>
  <si>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</si>
  <si>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</si>
  <si>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</si>
  <si>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</si>
  <si>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</si>
  <si>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</si>
  <si>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</si>
  <si>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</si>
  <si>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</si>
  <si>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</si>
  <si>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</si>
  <si>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</si>
  <si>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</si>
  <si>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</si>
  <si>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</si>
  <si>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</si>
  <si>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</si>
  <si>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</si>
  <si>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</si>
  <si>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</si>
  <si>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</si>
  <si>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</si>
  <si>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</si>
  <si>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</si>
  <si>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</si>
  <si>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</si>
  <si>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</si>
  <si>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</si>
  <si>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</si>
  <si>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</si>
  <si>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</si>
  <si>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</si>
  <si>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</si>
  <si>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</si>
  <si>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</si>
  <si>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</si>
  <si>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</si>
  <si>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</si>
  <si>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</si>
  <si>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</si>
  <si>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</si>
  <si>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</si>
  <si>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</si>
  <si>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</si>
  <si>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</si>
  <si>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</si>
  <si>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</si>
  <si>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</si>
  <si>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</si>
  <si>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</si>
  <si>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</si>
  <si>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</si>
  <si>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</si>
  <si>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</si>
  <si>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</si>
  <si>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</si>
  <si>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</si>
  <si>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</si>
  <si>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</si>
  <si>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</si>
  <si>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</si>
  <si>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</si>
  <si>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</si>
  <si>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</si>
  <si>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</si>
  <si>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</si>
  <si>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</si>
  <si>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</si>
  <si>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</si>
  <si>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</si>
  <si>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</si>
  <si>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</si>
  <si>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</si>
  <si>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</si>
  <si>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</si>
  <si>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</si>
  <si>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</si>
  <si>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</si>
  <si>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</si>
  <si>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</si>
  <si>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</si>
  <si>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</si>
  <si>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</si>
  <si>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</si>
  <si>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</si>
  <si>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</si>
  <si>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</si>
  <si>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</si>
  <si>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</si>
  <si>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</si>
  <si>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</si>
  <si>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</si>
  <si>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</si>
  <si>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</si>
  <si>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</si>
  <si>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</si>
  <si>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</si>
  <si>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</si>
  <si>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</si>
  <si>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</si>
  <si>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</si>
  <si>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</si>
  <si>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</si>
  <si>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</si>
  <si>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</si>
  <si>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</si>
  <si>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</si>
  <si>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</si>
  <si>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</si>
  <si>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</si>
  <si>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</si>
  <si>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</si>
  <si>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</si>
  <si>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</si>
  <si>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</si>
  <si>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</si>
  <si>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</si>
  <si>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</si>
  <si>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</si>
  <si>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</si>
  <si>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</si>
  <si>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</si>
  <si>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</si>
  <si>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</si>
  <si>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</si>
  <si>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</si>
  <si>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</si>
  <si>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</si>
  <si>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</si>
  <si>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</si>
  <si>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</si>
  <si>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</si>
  <si>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</si>
  <si>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</si>
  <si>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</si>
  <si>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</si>
  <si>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</si>
  <si>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</si>
  <si>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</si>
  <si>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</si>
  <si>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</si>
  <si>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</si>
  <si>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</si>
  <si>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</si>
  <si>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</si>
  <si>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</si>
  <si>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</si>
  <si>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</si>
  <si>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</si>
  <si>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</si>
  <si>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</si>
  <si>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</si>
  <si>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</si>
  <si>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</si>
  <si>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</si>
  <si>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</si>
  <si>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</si>
  <si>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</si>
  <si>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</si>
  <si>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</si>
  <si>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</si>
  <si>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</si>
  <si>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</si>
  <si>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</si>
  <si>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</si>
  <si>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</si>
  <si>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</si>
  <si>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</si>
  <si>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</si>
  <si>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</si>
  <si>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</si>
  <si>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</si>
  <si>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</si>
  <si>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</si>
  <si>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</si>
  <si>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</si>
  <si>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</si>
  <si>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</si>
  <si>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</si>
  <si>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</si>
  <si>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</si>
  <si>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</si>
  <si>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</si>
  <si>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</si>
  <si>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</si>
  <si>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</si>
  <si>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</si>
  <si>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</si>
  <si>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</si>
  <si>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</si>
  <si>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</si>
  <si>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</si>
  <si>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</si>
  <si>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</si>
  <si>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</si>
  <si>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</si>
  <si>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</si>
  <si>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</si>
  <si>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</si>
  <si>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</si>
  <si>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</si>
  <si>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</si>
  <si>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</si>
  <si>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</si>
  <si>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</si>
  <si>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</si>
  <si>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</si>
  <si>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</si>
  <si>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</si>
  <si>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</si>
  <si>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</si>
  <si>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</si>
  <si>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</si>
  <si>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</si>
  <si>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</si>
  <si>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</si>
  <si>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</si>
  <si>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</si>
  <si>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</si>
  <si>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</si>
  <si>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</si>
  <si>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</si>
  <si>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</si>
  <si>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</si>
  <si>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</si>
  <si>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</si>
  <si>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</si>
  <si>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</si>
  <si>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</si>
  <si>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</si>
  <si>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</si>
  <si>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</si>
  <si>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</si>
  <si>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</si>
  <si>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</si>
  <si>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</si>
  <si>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</si>
  <si>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</si>
  <si>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</si>
  <si>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</si>
  <si>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</si>
  <si>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</si>
  <si>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</si>
  <si>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</si>
  <si>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</si>
  <si>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</si>
  <si>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</si>
  <si>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</si>
  <si>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</si>
  <si>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</si>
  <si>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</si>
  <si>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</si>
  <si>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</si>
  <si>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</si>
  <si>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</si>
  <si>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</si>
  <si>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</si>
  <si>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</si>
  <si>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</si>
  <si>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</si>
  <si>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</si>
  <si>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</si>
  <si>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</si>
  <si>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</si>
  <si>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</si>
  <si>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</si>
  <si>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</si>
  <si>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</si>
  <si>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</si>
  <si>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</si>
  <si>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</si>
  <si>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</si>
  <si>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</si>
  <si>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</si>
  <si>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</si>
  <si>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</si>
  <si>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</si>
  <si>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</si>
  <si>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</si>
  <si>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</si>
  <si>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</si>
  <si>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</si>
  <si>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</si>
  <si>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</si>
  <si>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</si>
  <si>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</si>
  <si>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</si>
  <si>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</si>
  <si>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</si>
  <si>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</si>
  <si>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</si>
  <si>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</si>
  <si>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</si>
  <si>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</si>
  <si>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</si>
  <si>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</si>
  <si>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</si>
  <si>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</si>
  <si>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</si>
  <si>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</si>
  <si>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</si>
  <si>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</si>
  <si>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</si>
  <si>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</si>
  <si>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</si>
  <si>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</si>
  <si>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</si>
  <si>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</si>
  <si>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</si>
  <si>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</si>
  <si>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</si>
  <si>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</si>
  <si>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</si>
  <si>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</si>
  <si>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</si>
  <si>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</si>
  <si>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</si>
  <si>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</si>
  <si>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</si>
  <si>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</si>
  <si>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</si>
  <si>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</si>
  <si>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</si>
  <si>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</si>
  <si>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</si>
  <si>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</si>
  <si>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</si>
  <si>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</si>
  <si>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</si>
  <si>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</si>
  <si>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</si>
  <si>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</si>
  <si>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</si>
  <si>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</si>
  <si>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</si>
  <si>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</si>
  <si>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</si>
  <si>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</si>
  <si>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</si>
  <si>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</si>
  <si>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</si>
  <si>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</si>
  <si>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</si>
  <si>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</si>
  <si>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</si>
  <si>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</si>
  <si>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</si>
  <si>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</si>
  <si>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</si>
  <si>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</si>
  <si>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</si>
  <si>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</si>
  <si>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</si>
  <si>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</si>
  <si>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</si>
  <si>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</si>
  <si>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</si>
  <si>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</si>
  <si>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</si>
  <si>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</si>
  <si>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</si>
  <si>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</si>
  <si>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</si>
  <si>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</si>
  <si>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</si>
  <si>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</si>
  <si>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</si>
  <si>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</si>
  <si>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</si>
  <si>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</si>
  <si>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</si>
  <si>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</si>
  <si>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</si>
  <si>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</si>
  <si>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</si>
  <si>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</si>
  <si>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</si>
  <si>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</si>
  <si>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</si>
  <si>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</si>
  <si>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</si>
  <si>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</si>
  <si>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</si>
  <si>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</si>
  <si>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</si>
  <si>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</si>
  <si>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</si>
  <si>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</si>
  <si>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</si>
  <si>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</si>
  <si>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</si>
  <si>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</si>
  <si>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</si>
  <si>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</si>
  <si>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</si>
  <si>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</si>
  <si>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</si>
  <si>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</si>
  <si>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</si>
  <si>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</si>
  <si>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</si>
  <si>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</si>
  <si>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</si>
  <si>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</si>
  <si>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</si>
  <si>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</si>
  <si>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</si>
  <si>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</si>
  <si>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</si>
  <si>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</si>
  <si>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</si>
  <si>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</si>
  <si>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</si>
  <si>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</si>
  <si>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</si>
  <si>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</si>
  <si>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</si>
  <si>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</si>
  <si>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</si>
  <si>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</si>
  <si>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</si>
  <si>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</si>
  <si>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</si>
  <si>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</si>
  <si>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</si>
  <si>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</si>
  <si>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</si>
  <si>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</si>
  <si>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</si>
  <si>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</si>
  <si>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</si>
  <si>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</si>
  <si>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</si>
  <si>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</si>
  <si>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</si>
  <si>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</si>
  <si>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</si>
  <si>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</si>
  <si>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</si>
  <si>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</si>
  <si>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</si>
  <si>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</si>
  <si>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</si>
  <si>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</si>
  <si>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</si>
  <si>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</si>
  <si>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</si>
  <si>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</si>
  <si>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</si>
  <si>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</si>
  <si>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</si>
  <si>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</si>
  <si>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</si>
  <si>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</si>
  <si>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</si>
  <si>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</si>
  <si>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</si>
  <si>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</si>
  <si>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</si>
  <si>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</si>
  <si>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</si>
  <si>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</si>
  <si>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</si>
  <si>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</si>
  <si>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</si>
  <si>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</si>
  <si>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</si>
  <si>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</si>
  <si>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</si>
  <si>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</si>
  <si>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</si>
  <si>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</si>
  <si>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</si>
  <si>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</si>
  <si>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</si>
  <si>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</si>
  <si>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</si>
  <si>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</si>
  <si>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</si>
  <si>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</si>
  <si>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</si>
  <si>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</si>
  <si>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</si>
  <si>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</si>
  <si>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</si>
  <si>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</si>
  <si>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</si>
  <si>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</si>
  <si>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</si>
  <si>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</si>
  <si>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</si>
  <si>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</si>
  <si>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</si>
  <si>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</si>
  <si>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</si>
  <si>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</si>
  <si>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</si>
  <si>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</si>
  <si>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</si>
  <si>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</si>
  <si>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</si>
  <si>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</si>
  <si>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</si>
  <si>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</si>
  <si>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</si>
  <si>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</si>
  <si>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</si>
  <si>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</si>
  <si>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</si>
  <si>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</si>
  <si>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</si>
  <si>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</si>
  <si>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</si>
  <si>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</si>
  <si>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</si>
  <si>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</si>
  <si>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</si>
  <si>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</si>
  <si>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</si>
  <si>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</si>
  <si>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</si>
  <si>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</si>
  <si>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</si>
  <si>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</si>
  <si>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</si>
  <si>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</si>
  <si>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</si>
  <si>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</si>
  <si>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</si>
  <si>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</si>
  <si>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</si>
  <si>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</si>
  <si>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</si>
  <si>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</si>
  <si>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</si>
  <si>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</si>
  <si>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</si>
  <si>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</si>
  <si>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</si>
  <si>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</si>
  <si>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</si>
  <si>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</si>
  <si>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</si>
  <si>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</si>
  <si>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</si>
  <si>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</si>
  <si>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</si>
  <si>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</si>
  <si>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</si>
  <si>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</si>
  <si>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</si>
  <si>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</si>
  <si>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</si>
  <si>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</si>
  <si>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</si>
  <si>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</si>
  <si>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</si>
  <si>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</si>
  <si>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</si>
  <si>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</si>
  <si>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</si>
  <si>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</si>
  <si>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</si>
  <si>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</si>
  <si>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</si>
  <si>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</si>
  <si>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</si>
  <si>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</si>
  <si>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</si>
  <si>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</si>
  <si>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</si>
  <si>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</si>
  <si>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</si>
  <si>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</si>
  <si>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</si>
  <si>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</si>
  <si>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</si>
  <si>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</si>
  <si>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</si>
  <si>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</si>
  <si>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</si>
  <si>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</si>
  <si>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</si>
  <si>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</si>
  <si>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</si>
  <si>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</si>
  <si>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</si>
  <si>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</si>
  <si>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</si>
  <si>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</si>
  <si>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</si>
  <si>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</si>
  <si>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</si>
  <si>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</si>
  <si>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</si>
  <si>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</si>
  <si>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</si>
  <si>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</si>
  <si>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</si>
  <si>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</si>
  <si>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</si>
  <si>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</si>
  <si>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</si>
  <si>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</si>
  <si>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</si>
  <si>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</si>
  <si>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</si>
  <si>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</si>
  <si>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</si>
  <si>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</si>
  <si>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</si>
  <si>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</si>
  <si>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</si>
  <si>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</si>
  <si>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</si>
  <si>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</si>
  <si>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</si>
  <si>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</si>
  <si>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</si>
  <si>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</si>
  <si>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</si>
  <si>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</si>
  <si>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</si>
  <si>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</si>
  <si>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</si>
  <si>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</si>
  <si>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</si>
  <si>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</si>
  <si>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</si>
  <si>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</si>
  <si>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</si>
  <si>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</si>
  <si>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</si>
  <si>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</si>
  <si>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</si>
  <si>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</si>
  <si>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</si>
  <si>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</si>
  <si>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</si>
  <si>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</si>
  <si>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</si>
  <si>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</si>
  <si>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</si>
  <si>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</si>
  <si>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</si>
  <si>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</si>
  <si>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</si>
  <si>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</si>
  <si>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</si>
  <si>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</si>
  <si>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</si>
  <si>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</si>
  <si>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</si>
  <si>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</si>
  <si>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</si>
  <si>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</si>
  <si>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</si>
  <si>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</si>
  <si>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</si>
  <si>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</si>
  <si>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</si>
  <si>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</si>
  <si>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</si>
  <si>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</si>
  <si>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</si>
  <si>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</si>
  <si>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</si>
  <si>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</si>
  <si>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</si>
  <si>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</si>
  <si>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</si>
  <si>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</si>
  <si>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</si>
  <si>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</si>
  <si>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</si>
  <si>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</si>
  <si>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</si>
  <si>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</si>
  <si>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</si>
  <si>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</si>
  <si>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</si>
  <si>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</si>
  <si>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</si>
  <si>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</si>
  <si>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</si>
  <si>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</si>
  <si>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</si>
  <si>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</si>
  <si>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</si>
  <si>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</si>
  <si>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</si>
  <si>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</si>
  <si>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</si>
  <si>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</si>
  <si>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</si>
  <si>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</si>
  <si>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</si>
  <si>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</si>
  <si>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</si>
  <si>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</si>
  <si>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</si>
  <si>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</si>
  <si>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</si>
  <si>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</si>
  <si>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</si>
  <si>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</si>
  <si>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</si>
  <si>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</si>
  <si>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</si>
  <si>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</si>
  <si>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</si>
  <si>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</si>
  <si>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</si>
  <si>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</si>
  <si>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</si>
  <si>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</si>
  <si>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</si>
  <si>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</si>
  <si>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</si>
  <si>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</si>
  <si>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</si>
  <si>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</si>
  <si>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</si>
  <si>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</si>
  <si>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</si>
  <si>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</si>
  <si>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</si>
  <si>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</si>
  <si>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</si>
  <si>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</si>
  <si>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</si>
  <si>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</si>
  <si>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</si>
  <si>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</si>
  <si>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</si>
  <si>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</si>
  <si>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</si>
  <si>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</si>
  <si>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</si>
  <si>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</si>
  <si>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</si>
  <si>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</si>
  <si>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</si>
  <si>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</si>
  <si>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</si>
  <si>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</si>
  <si>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</si>
  <si>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</si>
  <si>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</si>
  <si>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</si>
  <si>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</si>
  <si>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</si>
  <si>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</si>
  <si>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</si>
  <si>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</si>
  <si>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</si>
  <si>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</si>
  <si>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</si>
  <si>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</si>
  <si>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</si>
  <si>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</si>
  <si>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</si>
  <si>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</si>
  <si>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</si>
  <si>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</si>
  <si>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</si>
  <si>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</si>
  <si>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</si>
  <si>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</si>
  <si>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</si>
  <si>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</si>
  <si>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</si>
  <si>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</si>
  <si>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</si>
  <si>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</si>
  <si>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</si>
  <si>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</si>
  <si>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</si>
  <si>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</si>
  <si>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</si>
  <si>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</si>
  <si>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</si>
  <si>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</si>
  <si>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</si>
  <si>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</si>
  <si>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</si>
  <si>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</si>
  <si>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</si>
  <si>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</si>
  <si>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</si>
  <si>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</si>
  <si>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</si>
  <si>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</si>
  <si>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</si>
  <si>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</si>
  <si>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</si>
  <si>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</si>
  <si>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</si>
  <si>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</si>
  <si>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</si>
  <si>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</si>
  <si>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</si>
  <si>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</si>
  <si>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</si>
  <si>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</si>
  <si>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</si>
  <si>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</si>
  <si>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</si>
  <si>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</si>
  <si>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</si>
  <si>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</si>
  <si>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</si>
  <si>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</si>
  <si>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</si>
  <si>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</si>
  <si>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</si>
  <si>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</si>
  <si>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</si>
  <si>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</si>
  <si>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</si>
  <si>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</si>
  <si>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</si>
  <si>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</si>
  <si>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</si>
  <si>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</si>
  <si>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</si>
  <si>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</si>
  <si>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</si>
  <si>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</si>
  <si>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</si>
  <si>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</si>
  <si>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</si>
  <si>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</si>
  <si>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</si>
  <si>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</si>
  <si>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</si>
  <si>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</si>
  <si>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</si>
  <si>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</si>
  <si>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</si>
  <si>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</si>
  <si>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</si>
  <si>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</si>
  <si>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</si>
  <si>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</si>
  <si>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</si>
  <si>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</si>
  <si>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</si>
  <si>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</si>
  <si>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</si>
  <si>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</si>
  <si>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</si>
  <si>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</si>
  <si>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</si>
  <si>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</si>
  <si>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</si>
  <si>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</si>
  <si>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</si>
  <si>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</si>
  <si>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</si>
  <si>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</si>
  <si>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</si>
  <si>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</si>
  <si>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</si>
  <si>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</si>
  <si>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</si>
  <si>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</si>
  <si>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</si>
  <si>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</si>
  <si>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</si>
  <si>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</si>
  <si>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</si>
  <si>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</si>
  <si>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</si>
  <si>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</si>
  <si>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</si>
  <si>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</si>
  <si>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</si>
  <si>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</si>
  <si>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</si>
  <si>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</si>
  <si>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</si>
  <si>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</si>
  <si>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</si>
  <si>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</si>
  <si>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</si>
  <si>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</si>
  <si>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</si>
  <si>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</si>
  <si>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</si>
  <si>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</si>
  <si>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</si>
  <si>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</si>
  <si>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</si>
  <si>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</si>
  <si>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</si>
  <si>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</si>
  <si>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</si>
  <si>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</si>
  <si>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</si>
  <si>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</si>
  <si>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</si>
  <si>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</si>
  <si>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</si>
  <si>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</si>
  <si>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</si>
  <si>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</si>
  <si>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</si>
  <si>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</si>
  <si>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</si>
  <si>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</si>
  <si>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</si>
  <si>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</si>
  <si>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</si>
  <si>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</si>
  <si>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</si>
  <si>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</si>
  <si>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</si>
  <si>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</si>
  <si>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</si>
  <si>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</si>
  <si>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</si>
  <si>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</si>
  <si>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</si>
  <si>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</si>
  <si>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</si>
  <si>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</si>
  <si>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</si>
  <si>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</si>
  <si>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</si>
  <si>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</si>
  <si>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</si>
  <si>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</si>
  <si>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</si>
  <si>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</si>
  <si>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</si>
  <si>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</si>
  <si>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</si>
  <si>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</si>
  <si>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</si>
  <si>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</si>
  <si>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</si>
  <si>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</si>
  <si>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</si>
  <si>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</si>
  <si>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</si>
  <si>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</si>
  <si>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</si>
  <si>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</si>
  <si>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</si>
  <si>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</si>
  <si>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</si>
  <si>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</si>
  <si>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</si>
  <si>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</si>
  <si>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</si>
  <si>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</si>
  <si>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</si>
  <si>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</si>
  <si>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</si>
  <si>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</si>
  <si>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</si>
  <si>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</si>
  <si>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</si>
  <si>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</si>
  <si>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</si>
  <si>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</si>
  <si>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</si>
  <si>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</si>
  <si>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</si>
  <si>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</si>
  <si>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</si>
  <si>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</si>
  <si>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</si>
  <si>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</si>
  <si>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</si>
  <si>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</si>
  <si>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</si>
  <si>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</si>
  <si>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</si>
  <si>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</si>
  <si>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</si>
  <si>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</si>
  <si>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</si>
  <si>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</si>
  <si>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</si>
  <si>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</si>
  <si>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</si>
  <si>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</si>
  <si>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</si>
  <si>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</si>
  <si>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</si>
  <si>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</si>
  <si>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</si>
  <si>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</si>
  <si>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</si>
  <si>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</si>
  <si>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</si>
  <si>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</si>
  <si>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</si>
  <si>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</si>
  <si>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</si>
  <si>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</si>
  <si>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</si>
  <si>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</si>
  <si>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</si>
  <si>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</si>
  <si>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</si>
  <si>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</si>
  <si>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</si>
  <si>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</si>
  <si>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</si>
  <si>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</si>
  <si>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</si>
  <si>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</si>
  <si>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</si>
  <si>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</si>
  <si>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</si>
  <si>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</si>
  <si>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</si>
  <si>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</si>
  <si>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</si>
  <si>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</si>
  <si>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</si>
  <si>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</si>
  <si>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</si>
  <si>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</si>
  <si>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</si>
  <si>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</si>
  <si>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</si>
  <si>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</si>
  <si>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</si>
  <si>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</si>
  <si>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</si>
  <si>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</si>
  <si>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</si>
  <si>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</si>
  <si>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</si>
  <si>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</si>
  <si>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</si>
  <si>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</si>
  <si>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</si>
  <si>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</si>
  <si>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</si>
  <si>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</si>
  <si>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</si>
  <si>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</si>
  <si>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</si>
  <si>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</si>
  <si>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</si>
  <si>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</si>
  <si>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</si>
  <si>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</si>
  <si>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</si>
  <si>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</si>
  <si>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</si>
  <si>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</si>
  <si>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</si>
  <si>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</si>
  <si>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</si>
  <si>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</si>
  <si>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</si>
  <si>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</si>
  <si>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</si>
  <si>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</si>
  <si>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</si>
  <si>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</si>
  <si>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</si>
  <si>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</si>
  <si>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</si>
  <si>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</si>
  <si>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</si>
  <si>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</si>
  <si>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</si>
  <si>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</si>
  <si>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</si>
  <si>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</si>
  <si>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</si>
  <si>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</si>
  <si>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</si>
  <si>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</si>
  <si>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</si>
  <si>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</si>
  <si>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</si>
  <si>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</si>
  <si>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</si>
  <si>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</si>
  <si>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</si>
  <si>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</si>
  <si>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</si>
  <si>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</si>
  <si>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</si>
  <si>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</si>
  <si>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</si>
  <si>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</si>
  <si>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</si>
  <si>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</si>
  <si>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</si>
  <si>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</si>
  <si>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</si>
  <si>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</si>
  <si>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</si>
  <si>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</si>
  <si>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</si>
  <si>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</si>
  <si>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</si>
  <si>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</si>
  <si>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</si>
  <si>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</si>
  <si>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</si>
  <si>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</si>
  <si>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</si>
  <si>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</si>
  <si>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</si>
  <si>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</si>
  <si>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</si>
  <si>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</si>
  <si>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</si>
  <si>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</si>
  <si>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</si>
  <si>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</si>
  <si>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</si>
  <si>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</si>
  <si>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</si>
  <si>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</si>
  <si>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</si>
  <si>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</si>
  <si>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</si>
  <si>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</si>
  <si>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</si>
  <si>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</si>
  <si>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</si>
  <si>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</si>
  <si>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</si>
  <si>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</si>
  <si>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</si>
  <si>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</si>
  <si>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</si>
  <si>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</si>
  <si>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</si>
  <si>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</si>
  <si>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</si>
  <si>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</si>
  <si>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</si>
  <si>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</si>
  <si>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</si>
  <si>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</si>
  <si>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</si>
  <si>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</si>
  <si>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</si>
  <si>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</si>
  <si>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</si>
  <si>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</si>
  <si>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</si>
  <si>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</si>
  <si>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</si>
  <si>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</si>
  <si>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</si>
  <si>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</si>
  <si>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</si>
  <si>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</si>
  <si>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</si>
  <si>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</si>
  <si>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</si>
  <si>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</si>
  <si>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</si>
  <si>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</si>
  <si>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</si>
  <si>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</si>
  <si>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</si>
  <si>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</si>
  <si>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</si>
  <si>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</si>
  <si>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</si>
  <si>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</si>
  <si>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</si>
  <si>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</si>
  <si>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</si>
  <si>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</si>
  <si>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</si>
  <si>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</si>
  <si>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</si>
  <si>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</si>
  <si>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</si>
  <si>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</si>
  <si>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</si>
  <si>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</si>
  <si>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</si>
  <si>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</si>
  <si>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</si>
  <si>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</si>
  <si>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</si>
  <si>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</si>
  <si>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</si>
  <si>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</si>
  <si>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</si>
  <si>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</si>
  <si>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</si>
  <si>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</si>
  <si>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</si>
  <si>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</si>
  <si>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</si>
  <si>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</si>
  <si>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</si>
  <si>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</si>
  <si>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</si>
  <si>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</si>
  <si>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</si>
  <si>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</si>
  <si>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</si>
  <si>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</si>
  <si>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</si>
  <si>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</si>
  <si>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</si>
  <si>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</si>
  <si>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</si>
  <si>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</si>
  <si>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</si>
  <si>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</si>
  <si>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</si>
  <si>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</si>
  <si>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</si>
  <si>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</si>
  <si>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</si>
  <si>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</si>
  <si>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</si>
  <si>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</si>
  <si>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</si>
  <si>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</si>
  <si>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</si>
  <si>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</si>
  <si>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</si>
  <si>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</si>
  <si>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</si>
  <si>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</si>
  <si>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</si>
  <si>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</si>
  <si>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</si>
  <si>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</si>
  <si>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</si>
  <si>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</si>
  <si>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</si>
  <si>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</si>
  <si>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</si>
  <si>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</si>
  <si>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</si>
  <si>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</si>
  <si>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</si>
  <si>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</si>
  <si>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</si>
  <si>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</si>
  <si>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</si>
  <si>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</si>
  <si>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</si>
  <si>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</si>
  <si>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</si>
  <si>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</si>
  <si>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</si>
  <si>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</si>
  <si>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</si>
  <si>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</si>
  <si>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</si>
  <si>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</si>
  <si>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</si>
  <si>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</si>
  <si>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</si>
  <si>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</si>
  <si>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</si>
  <si>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</si>
  <si>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</si>
  <si>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</si>
  <si>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</si>
  <si>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</si>
  <si>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</si>
  <si>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</si>
  <si>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</si>
  <si>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</si>
  <si>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</si>
  <si>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</si>
  <si>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</si>
  <si>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</si>
  <si>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</si>
  <si>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</si>
  <si>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</si>
  <si>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</si>
  <si>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</si>
  <si>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</si>
  <si>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</si>
  <si>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</si>
  <si>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</si>
  <si>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</si>
  <si>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</si>
  <si>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</si>
  <si>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</si>
  <si>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</si>
  <si>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</si>
  <si>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</si>
  <si>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</si>
  <si>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</si>
  <si>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</si>
  <si>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</si>
  <si>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</si>
  <si>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</si>
  <si>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</si>
  <si>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</si>
  <si>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</si>
  <si>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</si>
  <si>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</si>
  <si>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</si>
  <si>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</si>
  <si>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</si>
  <si>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</si>
  <si>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</si>
  <si>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</si>
  <si>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</si>
  <si>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</si>
  <si>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</si>
  <si>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</si>
  <si>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</si>
  <si>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</si>
  <si>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</si>
  <si>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</si>
  <si>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</si>
  <si>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</si>
  <si>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</si>
  <si>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</si>
  <si>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</si>
  <si>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</si>
  <si>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</si>
  <si>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</si>
  <si>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</si>
  <si>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</si>
  <si>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</si>
  <si>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</si>
  <si>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</si>
  <si>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</si>
  <si>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</si>
  <si>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</si>
  <si>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</si>
  <si>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</si>
  <si>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</si>
  <si>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</si>
  <si>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</si>
  <si>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</si>
  <si>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</si>
  <si>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</si>
  <si>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</si>
  <si>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</si>
  <si>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</si>
  <si>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</si>
  <si>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</si>
  <si>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</si>
  <si>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</si>
  <si>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</si>
  <si>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</si>
  <si>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</si>
  <si>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</si>
  <si>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</si>
  <si>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</si>
  <si>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</si>
  <si>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</si>
  <si>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</si>
  <si>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</si>
  <si>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</si>
  <si>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</si>
  <si>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</si>
  <si>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</si>
  <si>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</si>
  <si>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</si>
  <si>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</si>
  <si>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</si>
  <si>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</si>
  <si>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</si>
  <si>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</si>
  <si>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</si>
  <si>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</si>
  <si>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</si>
  <si>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</si>
  <si>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</si>
  <si>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</si>
  <si>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</si>
  <si>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</si>
  <si>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</si>
  <si>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</si>
  <si>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</si>
  <si>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</si>
  <si>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</si>
  <si>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</si>
  <si>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</si>
  <si>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</si>
  <si>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</si>
  <si>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</si>
  <si>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</si>
  <si>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</si>
  <si>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</si>
  <si>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</si>
  <si>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</si>
  <si>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</si>
  <si>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</si>
  <si>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</si>
  <si>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</si>
  <si>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</si>
  <si>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</si>
  <si>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</si>
  <si>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</si>
  <si>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</si>
  <si>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</si>
  <si>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</si>
  <si>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</si>
  <si>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</si>
  <si>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</si>
  <si>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</si>
  <si>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</si>
  <si>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</si>
  <si>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</si>
  <si>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</si>
  <si>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</si>
  <si>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</si>
  <si>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</si>
  <si>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</si>
  <si>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</si>
  <si>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</si>
  <si>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</si>
  <si>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</si>
  <si>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</si>
  <si>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</si>
  <si>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</si>
  <si>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</si>
  <si>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</si>
  <si>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</si>
  <si>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</si>
  <si>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</si>
  <si>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</si>
  <si>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</si>
  <si>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</si>
  <si>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</si>
  <si>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</si>
  <si>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</si>
  <si>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</si>
  <si>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</si>
  <si>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</si>
  <si>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</si>
  <si>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</si>
  <si>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</si>
  <si>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</si>
  <si>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</si>
  <si>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</si>
  <si>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</si>
  <si>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</si>
  <si>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</si>
  <si>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</si>
  <si>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</si>
  <si>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</si>
  <si>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</si>
  <si>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</si>
  <si>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</si>
  <si>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</si>
  <si>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</si>
  <si>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</si>
  <si>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</si>
  <si>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</si>
  <si>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</si>
  <si>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</si>
  <si>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</si>
  <si>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</si>
  <si>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</si>
  <si>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</si>
  <si>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</si>
  <si>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</si>
  <si>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</si>
  <si>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</si>
  <si>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</si>
  <si>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</si>
  <si>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</si>
  <si>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</si>
  <si>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</si>
  <si>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</si>
  <si>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</si>
  <si>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</si>
  <si>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</si>
  <si>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</si>
  <si>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</si>
  <si>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</si>
  <si>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</si>
  <si>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</si>
  <si>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</si>
  <si>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</si>
  <si>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</si>
  <si>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</si>
  <si>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</si>
  <si>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</si>
  <si>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</si>
  <si>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</si>
  <si>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</si>
  <si>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</si>
  <si>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</si>
  <si>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</si>
  <si>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</si>
  <si>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</si>
  <si>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</si>
  <si>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</si>
  <si>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</si>
  <si>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</si>
  <si>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</si>
  <si>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</si>
  <si>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</si>
  <si>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</si>
  <si>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</si>
  <si>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</si>
  <si>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</si>
  <si>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</si>
  <si>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</si>
  <si>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</si>
  <si>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</si>
  <si>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</si>
  <si>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</si>
  <si>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</si>
  <si>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</si>
  <si>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</si>
  <si>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</si>
  <si>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</si>
  <si>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</si>
  <si>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</si>
  <si>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</si>
  <si>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</si>
  <si>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</si>
  <si>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</si>
  <si>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</si>
  <si>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</si>
  <si>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</si>
  <si>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</si>
  <si>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</si>
  <si>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</si>
  <si>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</si>
  <si>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</si>
  <si>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</si>
  <si>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</si>
  <si>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</si>
  <si>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</si>
  <si>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</si>
  <si>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</si>
  <si>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</si>
  <si>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</si>
  <si>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</si>
  <si>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</si>
  <si>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</si>
  <si>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</si>
  <si>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</si>
  <si>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</si>
  <si>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</si>
  <si>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</si>
  <si>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</si>
  <si>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</si>
  <si>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</si>
  <si>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</si>
  <si>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</si>
  <si>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</si>
  <si>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</si>
  <si>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</si>
  <si>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</si>
  <si>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</si>
  <si>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</si>
  <si>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</si>
  <si>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</si>
  <si>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</si>
  <si>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</si>
  <si>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</si>
  <si>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</si>
  <si>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</si>
  <si>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</si>
  <si>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</si>
  <si>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</si>
  <si>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</si>
  <si>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</si>
  <si>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</si>
  <si>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</si>
  <si>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</si>
  <si>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</si>
  <si>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</si>
  <si>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</si>
  <si>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</si>
  <si>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</si>
  <si>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</si>
  <si>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</si>
  <si>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</si>
  <si>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</si>
  <si>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</si>
  <si>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</si>
  <si>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</si>
  <si>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</si>
  <si>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</si>
  <si>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</si>
  <si>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</si>
  <si>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</si>
  <si>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</si>
  <si>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</si>
  <si>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</si>
  <si>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</si>
  <si>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</si>
  <si>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</si>
  <si>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</si>
  <si>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</si>
  <si>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</si>
  <si>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</si>
  <si>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</si>
  <si>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</si>
  <si>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</si>
  <si>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</si>
  <si>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</si>
  <si>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</si>
  <si>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</si>
  <si>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</si>
  <si>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</si>
  <si>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</si>
  <si>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</si>
  <si>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</si>
  <si>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</si>
  <si>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</si>
  <si>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</si>
  <si>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</si>
  <si>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</si>
  <si>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</si>
  <si>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</si>
  <si>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</si>
  <si>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</si>
  <si>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</si>
  <si>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</si>
  <si>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</si>
  <si>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</si>
  <si>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</si>
  <si>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</si>
  <si>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</si>
  <si>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</si>
  <si>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</si>
  <si>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</si>
  <si>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</si>
  <si>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</si>
  <si>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</si>
  <si>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</si>
  <si>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</si>
  <si>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</si>
  <si>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</si>
  <si>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</si>
  <si>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</si>
  <si>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</si>
  <si>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</si>
  <si>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</si>
  <si>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</si>
  <si>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</si>
  <si>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</si>
  <si>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</si>
  <si>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</si>
  <si>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</si>
  <si>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</si>
  <si>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</si>
  <si>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</si>
  <si>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</si>
  <si>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</si>
  <si>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</si>
  <si>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</si>
  <si>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</si>
  <si>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</si>
  <si>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</si>
  <si>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</si>
  <si>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</si>
  <si>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</si>
  <si>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</si>
  <si>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</si>
  <si>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</si>
  <si>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</si>
  <si>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</si>
  <si>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</si>
  <si>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</si>
  <si>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</si>
  <si>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</si>
  <si>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</si>
  <si>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</si>
  <si>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</si>
  <si>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</si>
  <si>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</si>
  <si>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</si>
  <si>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</si>
  <si>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</si>
  <si>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</si>
  <si>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</si>
  <si>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</si>
  <si>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</si>
  <si>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</si>
  <si>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</si>
  <si>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</si>
  <si>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</si>
  <si>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</si>
  <si>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</si>
  <si>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</si>
  <si>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</si>
  <si>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</si>
  <si>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</si>
  <si>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</si>
  <si>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</si>
  <si>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</si>
  <si>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</si>
  <si>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</si>
  <si>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</si>
  <si>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</si>
  <si>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</si>
  <si>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</si>
  <si>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</si>
  <si>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</si>
  <si>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</si>
  <si>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</si>
  <si>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</si>
  <si>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</si>
  <si>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</si>
  <si>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</si>
  <si>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</si>
  <si>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</si>
  <si>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</si>
  <si>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</si>
  <si>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</si>
  <si>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</si>
  <si>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</si>
  <si>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</si>
  <si>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</si>
  <si>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</si>
  <si>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</si>
  <si>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</si>
  <si>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</si>
  <si>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</si>
  <si>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</si>
  <si>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</si>
  <si>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</si>
  <si>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</si>
  <si>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</si>
  <si>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</si>
  <si>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</si>
  <si>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</si>
  <si>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</si>
  <si>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</si>
  <si>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</si>
  <si>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</si>
  <si>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</si>
  <si>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</si>
  <si>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</si>
  <si>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</si>
  <si>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</si>
  <si>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</si>
  <si>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</si>
  <si>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</si>
  <si>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</si>
  <si>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</si>
  <si>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</si>
  <si>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</si>
  <si>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</si>
  <si>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</si>
  <si>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</si>
  <si>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</si>
  <si>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</si>
  <si>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</si>
  <si>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</si>
  <si>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</si>
  <si>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</si>
  <si>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</si>
  <si>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</si>
  <si>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</si>
  <si>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</si>
  <si>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</si>
  <si>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</si>
  <si>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</si>
  <si>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</si>
  <si>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</si>
  <si>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</si>
  <si>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</si>
  <si>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</si>
  <si>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</si>
  <si>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</si>
  <si>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</si>
  <si>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</si>
  <si>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</si>
  <si>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</si>
  <si>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</si>
  <si>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</si>
  <si>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</si>
  <si>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</si>
  <si>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</si>
  <si>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</si>
  <si>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</si>
  <si>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</si>
  <si>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</si>
  <si>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</si>
  <si>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</si>
  <si>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</si>
  <si>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</si>
  <si>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</si>
  <si>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</si>
  <si>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</si>
  <si>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</si>
  <si>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</si>
  <si>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</si>
  <si>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</si>
  <si>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</si>
  <si>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</si>
  <si>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</si>
  <si>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</si>
  <si>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</si>
  <si>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</si>
  <si>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</si>
  <si>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</si>
  <si>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</si>
  <si>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</si>
  <si>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</si>
  <si>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</si>
  <si>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</si>
  <si>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</si>
  <si>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</si>
  <si>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</si>
  <si>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</si>
  <si>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</si>
  <si>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</si>
  <si>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</si>
  <si>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</si>
  <si>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</si>
  <si>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</si>
  <si>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</si>
  <si>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</si>
  <si>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</si>
  <si>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</si>
  <si>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</si>
  <si>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</si>
  <si>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</si>
  <si>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</si>
  <si>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</si>
  <si>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</si>
  <si>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</si>
  <si>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</si>
  <si>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</si>
  <si>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</si>
  <si>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</si>
  <si>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</si>
  <si>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</si>
  <si>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</si>
  <si>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</si>
  <si>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</si>
  <si>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</si>
  <si>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</si>
  <si>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</si>
  <si>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</si>
  <si>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</si>
  <si>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</si>
  <si>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</si>
  <si>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</si>
  <si>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</si>
  <si>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</si>
  <si>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</si>
  <si>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</si>
  <si>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</si>
  <si>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</si>
  <si>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</si>
  <si>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</si>
  <si>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</si>
  <si>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</si>
  <si>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</si>
  <si>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</si>
  <si>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</si>
  <si>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</si>
  <si>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</si>
  <si>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</si>
  <si>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</si>
  <si>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</si>
  <si>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</si>
  <si>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</si>
  <si>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</si>
  <si>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</si>
  <si>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</si>
  <si>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</si>
  <si>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</si>
  <si>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</si>
  <si>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</si>
  <si>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</si>
  <si>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</si>
  <si>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</si>
  <si>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</si>
  <si>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</si>
  <si>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</si>
  <si>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</si>
  <si>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</si>
  <si>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</si>
  <si>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</si>
  <si>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</si>
  <si>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</si>
  <si>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</si>
  <si>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</si>
  <si>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</si>
  <si>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</si>
  <si>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</si>
  <si>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</si>
  <si>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</si>
  <si>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</si>
  <si>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</si>
  <si>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</si>
  <si>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</si>
  <si>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</si>
  <si>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</si>
  <si>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</si>
  <si>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</si>
  <si>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</si>
  <si>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</si>
  <si>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</si>
  <si>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</si>
  <si>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</si>
  <si>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</si>
  <si>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</si>
  <si>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</si>
  <si>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</si>
  <si>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</si>
  <si>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</si>
  <si>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</si>
  <si>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</si>
  <si>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</si>
  <si>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</si>
  <si>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</si>
  <si>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</si>
  <si>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</si>
  <si>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</si>
  <si>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</si>
  <si>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</si>
  <si>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</si>
  <si>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</si>
  <si>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</si>
  <si>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</si>
  <si>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</si>
  <si>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</si>
  <si>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</si>
  <si>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</si>
  <si>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</si>
  <si>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</si>
  <si>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</si>
  <si>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</si>
  <si>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</si>
  <si>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</si>
  <si>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</si>
  <si>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</si>
  <si>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</si>
  <si>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</si>
  <si>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</si>
  <si>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</si>
  <si>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</si>
  <si>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</si>
  <si>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</si>
  <si>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</si>
  <si>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</si>
  <si>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</si>
  <si>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</si>
  <si>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</si>
  <si>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</si>
  <si>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</si>
  <si>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</si>
  <si>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</si>
  <si>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</si>
  <si>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</si>
  <si>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</si>
  <si>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</si>
  <si>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</si>
  <si>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</si>
  <si>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</si>
  <si>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</si>
  <si>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</si>
  <si>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</si>
  <si>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</si>
  <si>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</si>
  <si>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</si>
  <si>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</si>
  <si>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</si>
  <si>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</si>
  <si>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</si>
  <si>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</si>
  <si>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</si>
  <si>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</si>
  <si>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</si>
  <si>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</si>
  <si>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</si>
  <si>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</si>
  <si>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</si>
  <si>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</si>
  <si>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</si>
  <si>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</si>
  <si>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</si>
  <si>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</si>
  <si>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</si>
  <si>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</si>
  <si>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</si>
  <si>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</si>
  <si>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</si>
  <si>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</si>
  <si>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</si>
  <si>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</si>
  <si>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</si>
  <si>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</si>
  <si>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</si>
  <si>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</si>
  <si>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</si>
  <si>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</si>
  <si>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</si>
  <si>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</si>
  <si>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</si>
  <si>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</si>
  <si>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</si>
  <si>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</si>
  <si>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</si>
  <si>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</si>
  <si>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</si>
  <si>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</si>
  <si>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</si>
  <si>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</si>
  <si>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</si>
  <si>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</si>
  <si>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</si>
  <si>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</si>
  <si>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</si>
  <si>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</si>
  <si>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</si>
  <si>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</si>
  <si>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</si>
  <si>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</si>
  <si>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</si>
  <si>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</si>
  <si>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</si>
  <si>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</si>
  <si>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</si>
  <si>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</si>
  <si>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</si>
  <si>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</si>
  <si>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</si>
  <si>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</si>
  <si>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</si>
  <si>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</si>
  <si>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</si>
  <si>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</si>
  <si>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</si>
  <si>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</si>
  <si>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</si>
  <si>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</si>
  <si>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</si>
  <si>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</si>
  <si>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</si>
  <si>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</si>
  <si>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</si>
  <si>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</si>
  <si>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</si>
  <si>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</si>
  <si>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</si>
  <si>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</si>
  <si>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</si>
  <si>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</si>
  <si>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</si>
  <si>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</si>
  <si>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</si>
  <si>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</si>
  <si>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</si>
  <si>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</si>
  <si>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</si>
  <si>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</si>
  <si>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</si>
  <si>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</si>
  <si>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</si>
  <si>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</si>
  <si>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</si>
  <si>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</si>
  <si>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</si>
  <si>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</si>
  <si>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</si>
  <si>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</si>
  <si>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</si>
  <si>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</si>
  <si>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</si>
  <si>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</si>
  <si>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</si>
  <si>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</si>
  <si>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</si>
  <si>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</si>
  <si>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</si>
  <si>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</si>
  <si>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</si>
  <si>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</si>
  <si>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</si>
  <si>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</si>
  <si>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</si>
  <si>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</si>
  <si>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</si>
  <si>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</si>
  <si>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</si>
  <si>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</si>
  <si>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</si>
  <si>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</si>
  <si>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</si>
  <si>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</si>
  <si>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</si>
  <si>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</si>
  <si>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</si>
  <si>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</si>
  <si>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</si>
  <si>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</si>
  <si>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</si>
  <si>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</si>
  <si>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</si>
  <si>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</si>
  <si>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</si>
  <si>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</si>
  <si>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</si>
  <si>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</si>
  <si>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</si>
  <si>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</si>
  <si>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</si>
  <si>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</si>
  <si>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</si>
  <si>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</si>
  <si>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</si>
  <si>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</si>
  <si>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</si>
  <si>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</si>
  <si>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</si>
  <si>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</si>
  <si>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</si>
  <si>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</si>
  <si>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</si>
  <si>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</si>
  <si>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</si>
  <si>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</si>
  <si>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</si>
  <si>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</si>
  <si>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</si>
  <si>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</si>
  <si>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</si>
  <si>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</si>
  <si>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</si>
  <si>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</si>
  <si>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</si>
  <si>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</si>
  <si>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</si>
  <si>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</si>
  <si>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</si>
  <si>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</si>
  <si>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</si>
  <si>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</si>
  <si>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</si>
  <si>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</si>
  <si>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</si>
  <si>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</si>
  <si>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</si>
  <si>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</si>
  <si>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</si>
  <si>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</si>
  <si>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</si>
  <si>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</si>
  <si>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</si>
  <si>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</si>
  <si>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</si>
  <si>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</si>
  <si>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</si>
  <si>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</si>
  <si>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</si>
  <si>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</si>
  <si>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</si>
  <si>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</si>
  <si>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</si>
  <si>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</si>
  <si>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</si>
  <si>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</si>
  <si>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</si>
  <si>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</si>
  <si>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</si>
  <si>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</si>
  <si>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</si>
  <si>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</si>
  <si>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</si>
  <si>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</si>
  <si>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</si>
  <si>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</si>
  <si>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</si>
  <si>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</si>
  <si>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</si>
  <si>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</si>
  <si>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</si>
  <si>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</si>
  <si>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</si>
  <si>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</si>
  <si>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</si>
  <si>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</si>
  <si>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</si>
  <si>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</si>
  <si>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</si>
  <si>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</si>
  <si>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</si>
  <si>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</si>
  <si>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</si>
  <si>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</si>
  <si>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</si>
  <si>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</si>
  <si>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</si>
  <si>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</si>
  <si>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</si>
  <si>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</si>
  <si>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</si>
  <si>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</si>
  <si>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</si>
  <si>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</si>
  <si>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</si>
  <si>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</si>
  <si>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</si>
  <si>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</si>
  <si>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</si>
  <si>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</si>
  <si>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</si>
  <si>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</si>
  <si>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</si>
  <si>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</si>
  <si>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</si>
  <si>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</si>
  <si>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</si>
  <si>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</si>
  <si>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</si>
  <si>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</si>
  <si>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</si>
  <si>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</si>
  <si>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</si>
  <si>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</si>
  <si>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</si>
  <si>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</si>
  <si>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</si>
  <si>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</si>
  <si>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</si>
  <si>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</si>
  <si>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</si>
  <si>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</si>
  <si>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</si>
  <si>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</si>
  <si>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</si>
  <si>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</si>
  <si>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</si>
  <si>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</si>
  <si>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</si>
  <si>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</si>
  <si>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</si>
  <si>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</si>
  <si>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</si>
  <si>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</si>
  <si>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</si>
  <si>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</si>
  <si>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</si>
  <si>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</si>
  <si>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</si>
  <si>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</si>
  <si>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</si>
  <si>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</si>
  <si>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</si>
  <si>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</si>
  <si>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</si>
  <si>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</si>
  <si>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</si>
  <si>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</si>
  <si>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</si>
  <si>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</si>
  <si>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</si>
  <si>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</si>
  <si>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</si>
  <si>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</si>
  <si>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</si>
  <si>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</si>
  <si>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</si>
  <si>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</si>
  <si>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</si>
  <si>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</si>
  <si>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</si>
  <si>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</si>
  <si>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</si>
  <si>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</si>
  <si>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</si>
  <si>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</si>
  <si>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</si>
  <si>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</si>
  <si>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</si>
  <si>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</si>
  <si>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</si>
  <si>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</si>
  <si>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</si>
  <si>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</si>
  <si>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</si>
  <si>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</si>
  <si>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</si>
  <si>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</si>
  <si>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</si>
  <si>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</si>
  <si>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</si>
  <si>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</si>
  <si>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</si>
  <si>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</si>
  <si>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</si>
  <si>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</si>
  <si>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</si>
  <si>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</si>
  <si>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</si>
  <si>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</si>
  <si>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</si>
  <si>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</si>
  <si>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</si>
  <si>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</si>
  <si>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</si>
  <si>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</si>
  <si>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</si>
  <si>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</si>
  <si>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</si>
  <si>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</si>
  <si>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</si>
  <si>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</si>
  <si>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</si>
  <si>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</si>
  <si>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</si>
  <si>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</si>
  <si>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</si>
  <si>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</si>
  <si>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</si>
  <si>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</si>
  <si>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</si>
  <si>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</si>
  <si>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</si>
  <si>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</si>
  <si>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</si>
  <si>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</si>
  <si>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</si>
  <si>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</si>
  <si>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</si>
  <si>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</si>
  <si>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</si>
  <si>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</si>
  <si>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</si>
  <si>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</si>
  <si>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</si>
  <si>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</si>
  <si>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</si>
  <si>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</si>
  <si>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</si>
  <si>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</si>
  <si>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</si>
  <si>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</si>
  <si>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</si>
  <si>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</si>
  <si>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</si>
  <si>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</si>
  <si>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</si>
  <si>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</si>
  <si>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</si>
  <si>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</si>
  <si>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</si>
  <si>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</si>
  <si>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</si>
  <si>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</si>
  <si>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</si>
  <si>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</si>
  <si>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</si>
  <si>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</si>
  <si>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</si>
  <si>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</si>
  <si>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</si>
  <si>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</si>
  <si>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</si>
  <si>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</si>
  <si>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</si>
  <si>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</si>
  <si>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</si>
  <si>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</si>
  <si>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</si>
  <si>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</si>
  <si>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</si>
  <si>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</si>
  <si>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</si>
  <si>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</si>
  <si>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</si>
  <si>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</si>
  <si>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</si>
  <si>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</si>
  <si>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</si>
  <si>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</si>
  <si>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</si>
  <si>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</si>
  <si>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</si>
  <si>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</si>
  <si>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</si>
  <si>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</si>
  <si>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</si>
  <si>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</si>
  <si>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</si>
  <si>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</si>
  <si>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</si>
  <si>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</si>
  <si>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</si>
  <si>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</si>
  <si>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</si>
  <si>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</si>
  <si>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</si>
  <si>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</si>
  <si>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</si>
  <si>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</si>
  <si>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</si>
  <si>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</si>
  <si>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</si>
  <si>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</si>
  <si>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</si>
  <si>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</si>
  <si>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</si>
  <si>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</si>
  <si>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</si>
  <si>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</si>
  <si>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</si>
  <si>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</si>
  <si>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</si>
  <si>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</si>
  <si>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</si>
  <si>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</si>
  <si>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</si>
  <si>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</si>
  <si>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</si>
  <si>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</si>
  <si>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</si>
  <si>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</si>
  <si>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</si>
  <si>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</si>
  <si>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</si>
  <si>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</si>
  <si>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</si>
  <si>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</si>
  <si>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</si>
  <si>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</si>
  <si>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</si>
  <si>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</si>
  <si>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</si>
  <si>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</si>
  <si>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</si>
  <si>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</si>
  <si>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</si>
  <si>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</si>
  <si>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</si>
  <si>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</si>
  <si>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</si>
  <si>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</si>
  <si>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</si>
  <si>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</si>
  <si>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</si>
  <si>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</si>
  <si>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</si>
  <si>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</si>
  <si>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</si>
  <si>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</si>
  <si>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</si>
  <si>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</si>
  <si>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</si>
  <si>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</si>
  <si>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</si>
  <si>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</si>
  <si>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</si>
  <si>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</si>
  <si>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</si>
  <si>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</si>
  <si>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</si>
  <si>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</si>
  <si>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</si>
  <si>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</si>
  <si>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</si>
  <si>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</si>
  <si>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</si>
  <si>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</si>
  <si>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</si>
  <si>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</si>
  <si>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</si>
  <si>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</si>
  <si>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</si>
  <si>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</si>
  <si>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</si>
  <si>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</si>
  <si>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</si>
  <si>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</si>
  <si>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</si>
  <si>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</si>
  <si>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</si>
  <si>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</si>
  <si>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</si>
  <si>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</si>
  <si>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</si>
  <si>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</si>
  <si>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</si>
  <si>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</si>
  <si>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</si>
  <si>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</si>
  <si>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</si>
  <si>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</si>
  <si>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</si>
  <si>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</si>
  <si>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</si>
  <si>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</si>
  <si>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</si>
  <si>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</si>
  <si>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</si>
  <si>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</si>
  <si>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</si>
  <si>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</si>
  <si>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</si>
  <si>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</si>
  <si>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</si>
  <si>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</si>
  <si>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</si>
  <si>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</si>
  <si>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</si>
  <si>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</si>
  <si>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</si>
  <si>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</si>
  <si>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</si>
  <si>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</si>
  <si>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</si>
  <si>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</si>
  <si>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</si>
  <si>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</si>
  <si>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</si>
  <si>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</si>
  <si>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</si>
  <si>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</si>
  <si>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</si>
  <si>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</si>
  <si>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</si>
  <si>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</si>
  <si>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</si>
  <si>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</si>
  <si>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</si>
  <si>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</si>
  <si>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</si>
  <si>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</si>
  <si>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</si>
  <si>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</si>
  <si>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</si>
  <si>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</si>
  <si>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</si>
  <si>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</si>
  <si>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</si>
  <si>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</si>
  <si>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</si>
  <si>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</si>
  <si>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</si>
  <si>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</si>
  <si>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</si>
  <si>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</si>
  <si>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</si>
  <si>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</si>
  <si>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</si>
  <si>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</si>
  <si>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</si>
  <si>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</si>
  <si>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</si>
  <si>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</si>
  <si>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</si>
  <si>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</si>
  <si>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</si>
  <si>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</si>
  <si>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</si>
  <si>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</si>
  <si>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</si>
  <si>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</si>
  <si>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</si>
  <si>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</si>
  <si>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</si>
  <si>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</si>
  <si>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</si>
  <si>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</si>
  <si>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</si>
  <si>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</si>
  <si>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</si>
  <si>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</si>
  <si>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</si>
  <si>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</si>
  <si>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</si>
  <si>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</si>
  <si>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</si>
  <si>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</si>
  <si>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</si>
  <si>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</si>
  <si>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</si>
  <si>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</si>
  <si>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</si>
  <si>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</si>
  <si>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</si>
  <si>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</si>
  <si>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</si>
  <si>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</si>
  <si>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</si>
  <si>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</si>
  <si>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</si>
  <si>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</si>
  <si>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</si>
  <si>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</si>
  <si>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</si>
  <si>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</si>
  <si>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</si>
  <si>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</si>
  <si>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</si>
  <si>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</si>
  <si>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</si>
  <si>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</si>
  <si>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</si>
  <si>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</si>
  <si>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</si>
  <si>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</si>
  <si>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</si>
  <si>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</si>
  <si>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</si>
  <si>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</si>
  <si>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</si>
  <si>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</si>
  <si>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</si>
  <si>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</si>
  <si>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</si>
  <si>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</si>
  <si>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</si>
  <si>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</si>
  <si>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</si>
  <si>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</si>
  <si>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</si>
  <si>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</si>
  <si>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</si>
  <si>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</si>
  <si>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</si>
  <si>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</si>
  <si>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</si>
  <si>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</si>
  <si>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</si>
  <si>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</si>
  <si>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</si>
  <si>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</si>
  <si>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</si>
  <si>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</si>
  <si>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</si>
  <si>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</si>
  <si>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</si>
  <si>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</si>
  <si>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</si>
  <si>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</si>
  <si>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</si>
  <si>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</si>
  <si>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</si>
  <si>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</si>
  <si>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</si>
  <si>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</si>
  <si>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</si>
  <si>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</si>
  <si>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</si>
  <si>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</si>
  <si>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</si>
  <si>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</si>
  <si>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</si>
  <si>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</si>
  <si>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</si>
  <si>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</si>
  <si>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</si>
  <si>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</si>
  <si>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</si>
  <si>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</si>
  <si>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</si>
  <si>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</si>
  <si>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</si>
  <si>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</si>
  <si>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</si>
  <si>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</si>
  <si>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</si>
  <si>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</si>
  <si>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</si>
  <si>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</si>
  <si>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</si>
  <si>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</si>
  <si>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</si>
  <si>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</si>
  <si>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</si>
  <si>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</si>
  <si>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</si>
  <si>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</si>
  <si>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</si>
  <si>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</si>
  <si>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</si>
  <si>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</si>
  <si>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</si>
  <si>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</si>
  <si>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</si>
  <si>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</si>
  <si>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</si>
  <si>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</si>
  <si>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</si>
  <si>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</si>
  <si>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</si>
  <si>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</si>
  <si>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</si>
  <si>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</si>
  <si>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</si>
  <si>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</si>
  <si>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</si>
  <si>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</si>
  <si>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</si>
  <si>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</si>
  <si>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</si>
  <si>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</si>
  <si>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</si>
  <si>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</si>
  <si>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</si>
  <si>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</si>
  <si>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</si>
  <si>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</si>
  <si>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</si>
  <si>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</si>
  <si>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</si>
  <si>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</si>
  <si>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</si>
  <si>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</si>
  <si>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</si>
  <si>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</si>
  <si>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</si>
  <si>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</si>
  <si>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</si>
  <si>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</si>
  <si>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</si>
  <si>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</si>
  <si>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</si>
  <si>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</si>
  <si>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</si>
  <si>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</si>
  <si>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</si>
  <si>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</si>
  <si>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</si>
  <si>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</si>
  <si>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</si>
  <si>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</si>
  <si>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</si>
  <si>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</si>
  <si>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</si>
  <si>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</si>
  <si>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</si>
  <si>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</si>
  <si>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</si>
  <si>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</si>
  <si>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</si>
  <si>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</si>
  <si>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</si>
  <si>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</si>
  <si>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</si>
  <si>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</si>
  <si>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</si>
  <si>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</si>
  <si>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</si>
  <si>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</si>
  <si>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</si>
  <si>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</si>
  <si>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</si>
  <si>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</si>
  <si>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</si>
  <si>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</si>
  <si>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</si>
  <si>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</si>
  <si>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</si>
  <si>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</si>
  <si>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</si>
  <si>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</si>
  <si>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</si>
  <si>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</si>
  <si>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</si>
  <si>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</si>
  <si>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</si>
  <si>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</si>
  <si>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</si>
  <si>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</si>
  <si>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</si>
  <si>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</si>
  <si>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</si>
  <si>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</si>
  <si>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</si>
  <si>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</si>
  <si>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</si>
  <si>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</si>
  <si>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</si>
  <si>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</si>
  <si>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</si>
  <si>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</si>
  <si>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</si>
  <si>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</si>
  <si>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</si>
  <si>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</si>
  <si>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</si>
  <si>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</si>
  <si>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</si>
  <si>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</si>
  <si>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</si>
  <si>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</si>
  <si>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</si>
  <si>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</si>
  <si>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</si>
  <si>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</si>
  <si>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</si>
  <si>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</si>
  <si>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</si>
  <si>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</si>
  <si>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</si>
  <si>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</si>
  <si>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</si>
  <si>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</si>
  <si>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</si>
  <si>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</si>
  <si>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</si>
  <si>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</si>
  <si>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</si>
  <si>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</si>
  <si>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</si>
  <si>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</si>
  <si>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</si>
  <si>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</si>
  <si>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</si>
  <si>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</si>
  <si>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</si>
  <si>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</si>
  <si>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</si>
  <si>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</si>
  <si>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</si>
  <si>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</si>
  <si>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</si>
  <si>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</si>
  <si>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</si>
  <si>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</si>
  <si>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</si>
  <si>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</si>
  <si>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</si>
  <si>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</si>
  <si>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</si>
  <si>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</si>
  <si>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</si>
  <si>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</si>
  <si>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</si>
  <si>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</si>
  <si>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</si>
  <si>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</si>
  <si>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</si>
  <si>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</si>
  <si>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</si>
  <si>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</si>
  <si>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</si>
  <si>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</si>
  <si>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</si>
  <si>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</si>
  <si>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</si>
  <si>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</si>
  <si>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</si>
  <si>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</si>
  <si>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</si>
  <si>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</si>
  <si>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</si>
  <si>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</si>
  <si>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</si>
  <si>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</si>
  <si>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</si>
  <si>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</si>
  <si>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</si>
  <si>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</si>
  <si>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</si>
  <si>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</si>
  <si>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</si>
  <si>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</si>
  <si>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</si>
  <si>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</si>
  <si>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</si>
  <si>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</si>
  <si>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</si>
  <si>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</si>
  <si>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</si>
  <si>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</si>
  <si>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</si>
  <si>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</si>
  <si>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</si>
  <si>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</si>
  <si>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</si>
  <si>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</si>
  <si>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</si>
  <si>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</si>
  <si>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</si>
  <si>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</si>
  <si>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</si>
  <si>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</si>
  <si>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</si>
  <si>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</si>
  <si>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</si>
  <si>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</si>
  <si>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</si>
  <si>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</si>
  <si>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</si>
  <si>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</si>
  <si>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</si>
  <si>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</si>
  <si>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</si>
  <si>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</si>
  <si>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</si>
  <si>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</si>
  <si>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</si>
  <si>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</si>
  <si>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</si>
  <si>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</si>
  <si>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</si>
  <si>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</si>
  <si>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</si>
  <si>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</si>
  <si>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</si>
  <si>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</si>
  <si>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</si>
  <si>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</si>
  <si>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</si>
  <si>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</si>
  <si>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</si>
  <si>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</si>
  <si>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</si>
  <si>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</si>
  <si>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</si>
  <si>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</si>
  <si>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</si>
  <si>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</si>
  <si>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</si>
  <si>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</si>
  <si>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</si>
  <si>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</si>
  <si>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</si>
  <si>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</si>
  <si>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</si>
  <si>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</si>
  <si>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</si>
  <si>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</si>
  <si>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</si>
  <si>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</si>
  <si>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</si>
  <si>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</si>
  <si>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</si>
  <si>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</si>
  <si>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</si>
  <si>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</si>
  <si>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</si>
  <si>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</si>
  <si>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</si>
  <si>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</si>
  <si>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</si>
  <si>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</si>
  <si>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</si>
  <si>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</si>
  <si>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</si>
  <si>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</si>
  <si>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</si>
  <si>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</si>
  <si>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</si>
  <si>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</si>
  <si>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</si>
  <si>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</si>
  <si>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</si>
  <si>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</si>
  <si>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</si>
  <si>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</si>
  <si>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</si>
  <si>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</si>
  <si>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</si>
  <si>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</si>
  <si>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</si>
  <si>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</si>
  <si>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</si>
  <si>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</si>
  <si>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</si>
  <si>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</si>
  <si>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</si>
  <si>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</si>
  <si>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</si>
  <si>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</si>
  <si>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</si>
  <si>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</si>
  <si>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</si>
  <si>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</si>
  <si>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</si>
  <si>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</si>
  <si>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</si>
  <si>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</si>
  <si>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</si>
  <si>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</si>
  <si>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</si>
  <si>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</si>
  <si>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</si>
  <si>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</si>
  <si>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</si>
  <si>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</si>
  <si>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</si>
  <si>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</si>
  <si>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</si>
  <si>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</si>
  <si>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</si>
  <si>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</si>
  <si>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</si>
  <si>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</si>
  <si>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</si>
  <si>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</si>
  <si>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</si>
  <si>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</si>
  <si>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</si>
  <si>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</si>
  <si>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</si>
  <si>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</si>
  <si>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</si>
  <si>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</si>
  <si>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</si>
  <si>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</si>
  <si>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</si>
  <si>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</si>
  <si>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</si>
  <si>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</si>
  <si>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</si>
  <si>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</si>
  <si>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</si>
  <si>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</si>
  <si>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</si>
  <si>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</si>
  <si>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</si>
  <si>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</si>
  <si>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</si>
  <si>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</si>
  <si>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</si>
  <si>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</si>
  <si>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</si>
  <si>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</si>
  <si>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</si>
  <si>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</si>
  <si>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</si>
  <si>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</si>
  <si>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</si>
  <si>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</si>
  <si>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</si>
  <si>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</si>
  <si>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</si>
  <si>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</si>
  <si>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</si>
  <si>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</si>
  <si>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</si>
  <si>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</si>
  <si>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</si>
  <si>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</si>
  <si>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</si>
  <si>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</si>
  <si>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</si>
  <si>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</si>
  <si>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</si>
  <si>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</si>
  <si>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</si>
  <si>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</si>
  <si>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</si>
  <si>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</si>
  <si>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</si>
  <si>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</si>
  <si>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</si>
  <si>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</si>
  <si>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</si>
  <si>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</si>
  <si>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</si>
  <si>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</si>
  <si>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</si>
  <si>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</si>
  <si>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</si>
  <si>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</si>
  <si>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</si>
  <si>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</si>
  <si>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</si>
  <si>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</si>
  <si>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</si>
  <si>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</si>
  <si>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</si>
  <si>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</si>
  <si>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</si>
  <si>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</si>
  <si>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</si>
  <si>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</si>
  <si>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</si>
  <si>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</si>
  <si>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</si>
  <si>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</si>
  <si>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</si>
  <si>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</si>
  <si>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</si>
  <si>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</si>
  <si>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</si>
  <si>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</si>
  <si>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</si>
  <si>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</si>
  <si>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</si>
  <si>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</si>
  <si>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</si>
  <si>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</si>
  <si>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</si>
  <si>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</si>
  <si>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</si>
  <si>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</si>
  <si>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</si>
  <si>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</si>
  <si>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</si>
  <si>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</si>
  <si>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</si>
  <si>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</si>
  <si>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</si>
  <si>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</si>
  <si>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</si>
  <si>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</si>
  <si>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</si>
  <si>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</si>
  <si>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</si>
  <si>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</si>
  <si>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</si>
  <si>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</si>
  <si>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</si>
  <si>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</si>
  <si>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</si>
  <si>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</si>
  <si>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</si>
  <si>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</si>
  <si>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</si>
  <si>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</si>
  <si>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</si>
  <si>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</si>
  <si>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</si>
  <si>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</si>
  <si>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</si>
  <si>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</si>
  <si>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</si>
  <si>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</si>
  <si>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</si>
  <si>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</si>
  <si>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</si>
  <si>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</si>
  <si>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</si>
  <si>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</si>
  <si>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</si>
  <si>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</si>
  <si>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</si>
  <si>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</si>
  <si>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</si>
  <si>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</si>
  <si>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</si>
  <si>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</si>
  <si>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</si>
  <si>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</si>
  <si>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</si>
  <si>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</si>
  <si>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</si>
  <si>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</si>
  <si>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</si>
  <si>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</si>
  <si>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</si>
  <si>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</si>
  <si>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</si>
  <si>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</si>
  <si>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</si>
  <si>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</si>
  <si>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</si>
  <si>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</si>
  <si>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</si>
  <si>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</si>
  <si>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</si>
  <si>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</si>
  <si>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</si>
  <si>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</si>
  <si>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</si>
  <si>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</si>
  <si>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</si>
  <si>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</si>
  <si>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</si>
  <si>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</si>
  <si>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</si>
  <si>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</si>
  <si>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</si>
  <si>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</si>
  <si>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</si>
  <si>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</si>
  <si>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</si>
  <si>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</si>
  <si>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</si>
  <si>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</si>
  <si>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</si>
  <si>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</si>
  <si>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</si>
  <si>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</si>
  <si>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</si>
  <si>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</si>
  <si>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</si>
  <si>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</si>
  <si>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</si>
  <si>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</si>
  <si>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</si>
  <si>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</si>
  <si>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</si>
  <si>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</si>
  <si>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</si>
  <si>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</si>
  <si>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</si>
  <si>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</si>
  <si>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</si>
  <si>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</si>
  <si>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</si>
  <si>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</si>
  <si>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</si>
  <si>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</si>
  <si>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</si>
  <si>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</si>
  <si>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</si>
  <si>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</si>
  <si>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</si>
  <si>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</si>
  <si>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</si>
  <si>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</si>
  <si>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</si>
  <si>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</si>
  <si>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</si>
  <si>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</si>
  <si>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</si>
  <si>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</si>
  <si>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</si>
  <si>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</si>
  <si>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</si>
  <si>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</si>
  <si>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</si>
  <si>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</si>
  <si>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</si>
  <si>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</si>
  <si>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</si>
  <si>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</si>
  <si>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</si>
  <si>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</si>
  <si>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</si>
  <si>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</si>
  <si>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</si>
  <si>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</si>
  <si>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</si>
  <si>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</si>
  <si>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</si>
  <si>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</si>
  <si>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</si>
  <si>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</si>
  <si>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</si>
  <si>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</si>
  <si>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</si>
  <si>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</si>
  <si>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</si>
  <si>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</si>
  <si>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</si>
  <si>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</si>
  <si>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</si>
  <si>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</si>
  <si>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</si>
  <si>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</si>
  <si>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</si>
  <si>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</si>
  <si>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</si>
  <si>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</si>
  <si>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</si>
  <si>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</si>
  <si>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</si>
  <si>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</si>
  <si>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</si>
  <si>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</si>
  <si>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</si>
  <si>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</si>
  <si>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</si>
  <si>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</si>
  <si>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</si>
  <si>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</si>
  <si>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</si>
  <si>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</si>
  <si>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</si>
  <si>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</si>
  <si>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</si>
  <si>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</si>
  <si>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</si>
  <si>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</si>
  <si>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</si>
  <si>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</si>
  <si>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</si>
  <si>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</si>
  <si>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</si>
  <si>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</si>
  <si>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</si>
  <si>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</si>
  <si>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</si>
  <si>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</si>
  <si>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</si>
  <si>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</si>
  <si>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</si>
  <si>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</si>
  <si>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</si>
  <si>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</si>
  <si>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</si>
  <si>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</si>
  <si>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</si>
  <si>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</si>
  <si>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</si>
  <si>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</si>
  <si>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</si>
  <si>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</si>
  <si>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</si>
  <si>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</si>
  <si>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</si>
  <si>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</si>
  <si>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</si>
  <si>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</si>
  <si>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</si>
  <si>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</si>
  <si>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</si>
  <si>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</si>
  <si>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</si>
  <si>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</si>
  <si>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</si>
  <si>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</si>
  <si>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</si>
  <si>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</si>
  <si>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</si>
  <si>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</si>
  <si>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</si>
  <si>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</si>
  <si>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</si>
  <si>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</si>
  <si>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</si>
  <si>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</si>
  <si>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</si>
  <si>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</si>
  <si>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</si>
  <si>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</si>
  <si>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</si>
  <si>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</si>
  <si>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</si>
  <si>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</si>
  <si>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</si>
  <si>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</si>
  <si>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</si>
  <si>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</si>
  <si>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</si>
  <si>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</si>
  <si>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</si>
  <si>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</si>
  <si>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</si>
  <si>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</si>
  <si>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</si>
  <si>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</si>
  <si>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</si>
  <si>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</si>
  <si>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</si>
  <si>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</si>
  <si>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</si>
  <si>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</si>
  <si>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</si>
  <si>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</si>
  <si>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</si>
  <si>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</si>
  <si>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</si>
  <si>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</si>
  <si>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</si>
  <si>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</si>
  <si>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</si>
  <si>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</si>
  <si>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</si>
  <si>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</si>
  <si>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</si>
  <si>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</si>
  <si>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</si>
  <si>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</si>
  <si>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</si>
  <si>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</si>
  <si>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</si>
  <si>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</si>
  <si>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</si>
  <si>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</si>
  <si>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</si>
  <si>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</si>
  <si>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</si>
  <si>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</si>
  <si>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</si>
  <si>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</si>
  <si>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</si>
  <si>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</si>
  <si>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</si>
  <si>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</si>
  <si>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</si>
  <si>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</si>
  <si>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</si>
  <si>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</si>
  <si>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</si>
  <si>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</si>
  <si>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</si>
  <si>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</si>
  <si>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</si>
  <si>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</si>
  <si>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</si>
  <si>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</si>
  <si>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</si>
  <si>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</si>
  <si>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</si>
  <si>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</si>
  <si>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</si>
  <si>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</si>
  <si>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</si>
  <si>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</si>
  <si>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</si>
  <si>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</si>
  <si>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</si>
  <si>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</si>
  <si>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</si>
  <si>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</si>
  <si>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</si>
  <si>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</si>
  <si>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</si>
  <si>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</si>
  <si>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</si>
  <si>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</si>
  <si>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</si>
  <si>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</si>
  <si>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</si>
  <si>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</si>
  <si>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</si>
  <si>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</si>
  <si>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</si>
  <si>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</si>
  <si>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</si>
  <si>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</si>
  <si>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</si>
  <si>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</si>
  <si>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</si>
  <si>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</si>
  <si>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</si>
  <si>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</si>
  <si>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</si>
  <si>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</si>
  <si>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</si>
  <si>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</si>
  <si>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</si>
  <si>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</si>
  <si>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</si>
  <si>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</si>
  <si>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</si>
  <si>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</si>
  <si>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</si>
  <si>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</si>
  <si>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</si>
  <si>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</si>
  <si>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</si>
  <si>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</si>
  <si>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</si>
  <si>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</si>
  <si>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</si>
  <si>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</si>
  <si>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</si>
  <si>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</si>
  <si>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</si>
  <si>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</si>
  <si>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</si>
  <si>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</si>
  <si>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</si>
  <si>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</si>
  <si>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</si>
  <si>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</si>
  <si>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</si>
  <si>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</si>
  <si>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</si>
  <si>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</si>
  <si>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</si>
  <si>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</si>
  <si>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</si>
  <si>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</si>
  <si>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</si>
  <si>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</si>
  <si>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</si>
  <si>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</si>
  <si>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</si>
  <si>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</si>
  <si>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</si>
  <si>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</si>
  <si>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</si>
  <si>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</si>
  <si>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</si>
  <si>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</si>
  <si>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</si>
  <si>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</si>
  <si>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</si>
  <si>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</si>
  <si>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</si>
  <si>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</si>
  <si>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</si>
  <si>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</si>
  <si>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</si>
  <si>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</si>
  <si>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</si>
  <si>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</si>
  <si>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</si>
  <si>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</si>
  <si>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</si>
  <si>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</si>
  <si>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</si>
  <si>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</si>
  <si>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</si>
  <si>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</si>
  <si>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</si>
  <si>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</si>
  <si>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</si>
  <si>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</si>
  <si>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</si>
  <si>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</si>
  <si>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</si>
  <si>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</si>
  <si>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</si>
  <si>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</si>
  <si>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</si>
  <si>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</si>
  <si>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</si>
  <si>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</si>
  <si>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</si>
  <si>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</si>
  <si>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</si>
  <si>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</si>
  <si>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</si>
  <si>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</si>
  <si>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</si>
  <si>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</si>
  <si>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</si>
  <si>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</si>
  <si>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</si>
  <si>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</si>
  <si>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</si>
  <si>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</si>
  <si>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</si>
  <si>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</si>
  <si>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</si>
  <si>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</si>
  <si>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</si>
  <si>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</si>
  <si>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</si>
  <si>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</si>
  <si>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</si>
  <si>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</si>
  <si>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</si>
  <si>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</si>
  <si>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</si>
  <si>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</si>
  <si>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</si>
  <si>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</si>
  <si>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</si>
  <si>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</si>
  <si>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</si>
  <si>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</si>
  <si>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</si>
  <si>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</si>
  <si>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</si>
  <si>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</si>
  <si>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</si>
  <si>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</si>
  <si>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</si>
  <si>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</si>
  <si>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</si>
  <si>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</si>
  <si>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</si>
  <si>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</si>
  <si>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</si>
  <si>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</si>
  <si>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</si>
  <si>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</si>
  <si>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</si>
  <si>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</si>
  <si>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</si>
  <si>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</si>
  <si>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</si>
  <si>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</si>
  <si>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</si>
  <si>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</si>
  <si>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</si>
  <si>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</si>
  <si>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</si>
  <si>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</si>
  <si>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</si>
  <si>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</si>
  <si>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</si>
  <si>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</si>
  <si>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</si>
  <si>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</si>
  <si>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</si>
  <si>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</si>
  <si>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</si>
  <si>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</si>
  <si>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</si>
  <si>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</si>
  <si>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</si>
  <si>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</si>
  <si>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</si>
  <si>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</si>
  <si>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</si>
  <si>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</si>
  <si>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</si>
  <si>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</si>
  <si>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</si>
  <si>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</si>
  <si>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</si>
  <si>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</si>
  <si>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</si>
  <si>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</si>
  <si>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</si>
  <si>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</si>
  <si>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</si>
  <si>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</si>
  <si>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</si>
  <si>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</si>
  <si>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</si>
  <si>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</si>
  <si>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</si>
  <si>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</si>
  <si>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</si>
  <si>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</si>
  <si>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</si>
  <si>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</si>
  <si>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</si>
  <si>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</si>
  <si>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</si>
  <si>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</si>
  <si>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</si>
  <si>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</si>
  <si>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</si>
  <si>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</si>
  <si>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</si>
  <si>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</si>
  <si>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</si>
  <si>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</si>
  <si>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</si>
  <si>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</si>
  <si>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</si>
  <si>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</si>
  <si>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</si>
  <si>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</si>
  <si>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</si>
  <si>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</si>
  <si>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</si>
  <si>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</si>
  <si>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</si>
  <si>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</si>
  <si>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</si>
  <si>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</si>
  <si>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</si>
  <si>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</si>
  <si>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</si>
  <si>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</si>
  <si>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</si>
  <si>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</si>
  <si>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</si>
  <si>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</si>
  <si>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</si>
  <si>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</si>
  <si>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</si>
  <si>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</si>
  <si>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</si>
  <si>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</si>
  <si>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</si>
  <si>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</si>
  <si>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</si>
  <si>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</si>
  <si>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</si>
  <si>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</si>
  <si>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</si>
  <si>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</si>
  <si>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</si>
  <si>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</si>
  <si>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</si>
  <si>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</si>
  <si>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</si>
  <si>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</si>
  <si>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</si>
  <si>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</si>
  <si>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</si>
  <si>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</si>
  <si>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</si>
  <si>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</si>
  <si>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</si>
  <si>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</si>
  <si>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</si>
  <si>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</si>
  <si>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</si>
  <si>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</si>
  <si>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</si>
  <si>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</si>
  <si>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</si>
  <si>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</si>
  <si>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</si>
  <si>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</si>
  <si>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</si>
  <si>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</si>
  <si>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</si>
  <si>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</si>
  <si>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</si>
  <si>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</si>
  <si>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</si>
  <si>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</si>
  <si>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</si>
  <si>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</si>
  <si>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</si>
  <si>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</si>
  <si>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</si>
  <si>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</si>
  <si>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</si>
  <si>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</si>
  <si>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</si>
  <si>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</si>
  <si>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</si>
  <si>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</si>
  <si>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</si>
  <si>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</si>
  <si>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</si>
  <si>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</si>
  <si>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</si>
  <si>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</si>
  <si>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</si>
  <si>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</si>
  <si>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</si>
  <si>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</si>
  <si>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</si>
  <si>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</si>
  <si>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</si>
  <si>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</si>
  <si>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</si>
  <si>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</si>
  <si>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</si>
  <si>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</si>
  <si>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</si>
  <si>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</si>
  <si>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</si>
  <si>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</si>
  <si>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</si>
  <si>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</si>
  <si>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</si>
  <si>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</si>
  <si>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</si>
  <si>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</si>
  <si>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</si>
  <si>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</si>
  <si>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</si>
  <si>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</si>
  <si>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</si>
  <si>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</si>
  <si>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</si>
  <si>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</si>
  <si>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</si>
  <si>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</si>
  <si>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</si>
  <si>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</si>
  <si>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</si>
  <si>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</si>
  <si>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</si>
  <si>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</si>
  <si>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</si>
  <si>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</si>
  <si>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</si>
  <si>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</si>
  <si>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</si>
  <si>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</si>
  <si>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</si>
  <si>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</si>
  <si>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</si>
  <si>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</si>
  <si>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</si>
  <si>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</si>
  <si>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</si>
  <si>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</si>
  <si>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</si>
  <si>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</si>
  <si>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</si>
  <si>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</si>
  <si>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</si>
  <si>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</si>
  <si>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</si>
  <si>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</si>
  <si>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</si>
  <si>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</si>
  <si>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</si>
  <si>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</si>
  <si>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</si>
  <si>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</si>
  <si>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</si>
  <si>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</si>
  <si>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</si>
  <si>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</si>
  <si>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</si>
  <si>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</si>
  <si>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</si>
  <si>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</si>
  <si>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</si>
  <si>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</si>
  <si>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</si>
  <si>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</si>
  <si>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</si>
  <si>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</si>
  <si>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</si>
  <si>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</si>
  <si>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</si>
  <si>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</si>
  <si>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</si>
  <si>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</si>
  <si>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</si>
  <si>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</si>
  <si>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</si>
  <si>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</si>
  <si>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</si>
  <si>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</si>
  <si>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</si>
  <si>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</si>
  <si>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</si>
  <si>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</si>
  <si>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</si>
  <si>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</si>
  <si>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</si>
  <si>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</si>
  <si>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</si>
  <si>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</si>
  <si>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</si>
  <si>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</si>
  <si>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</si>
  <si>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</si>
  <si>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</si>
  <si>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</si>
  <si>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</si>
  <si>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</si>
  <si>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</si>
  <si>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</si>
  <si>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</si>
  <si>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</si>
  <si>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</si>
  <si>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</si>
  <si>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</si>
  <si>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</si>
  <si>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</si>
  <si>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</si>
  <si>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</si>
  <si>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</si>
  <si>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</si>
  <si>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</si>
  <si>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</si>
  <si>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</si>
  <si>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</si>
  <si>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</si>
  <si>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</si>
  <si>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</si>
  <si>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</si>
  <si>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</si>
  <si>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</si>
  <si>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</si>
  <si>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</si>
  <si>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</si>
  <si>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</si>
  <si>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</si>
  <si>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</si>
  <si>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</si>
  <si>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</si>
  <si>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</si>
  <si>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</si>
  <si>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</si>
  <si>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</si>
  <si>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</si>
  <si>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</si>
  <si>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</si>
  <si>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</si>
  <si>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</si>
  <si>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</si>
  <si>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</si>
  <si>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</si>
  <si>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</si>
  <si>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</si>
  <si>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</si>
  <si>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</si>
  <si>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</si>
  <si>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</si>
  <si>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</si>
  <si>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</si>
  <si>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</si>
  <si>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</si>
  <si>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</si>
  <si>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</si>
  <si>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</si>
  <si>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</si>
  <si>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</si>
  <si>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</si>
  <si>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</si>
  <si>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</si>
  <si>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</si>
  <si>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</si>
  <si>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</si>
  <si>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</si>
  <si>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</si>
  <si>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</si>
  <si>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</si>
  <si>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</si>
  <si>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</si>
  <si>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</si>
  <si>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</si>
  <si>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</si>
  <si>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</si>
  <si>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</si>
  <si>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</si>
  <si>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</si>
  <si>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</si>
  <si>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</si>
  <si>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</si>
  <si>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</si>
  <si>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</si>
  <si>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</si>
  <si>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</si>
  <si>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</si>
  <si>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</si>
  <si>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</si>
  <si>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</si>
  <si>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</si>
  <si>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</si>
  <si>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</si>
  <si>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</si>
  <si>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</si>
  <si>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</si>
  <si>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</si>
  <si>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</si>
  <si>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</si>
  <si>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</si>
  <si>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</si>
  <si>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</si>
  <si>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</si>
  <si>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</si>
  <si>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</si>
  <si>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</si>
  <si>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</si>
  <si>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</si>
  <si>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</si>
  <si>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</si>
  <si>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</si>
  <si>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</si>
  <si>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</si>
  <si>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</si>
  <si>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</si>
  <si>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</si>
  <si>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</si>
  <si>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</si>
  <si>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</si>
  <si>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</si>
  <si>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</si>
  <si>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</si>
  <si>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</si>
  <si>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</si>
  <si>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</si>
  <si>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</si>
  <si>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</si>
  <si>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</si>
  <si>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</si>
  <si>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</si>
  <si>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</si>
  <si>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</si>
  <si>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</si>
  <si>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</si>
  <si>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</si>
  <si>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</si>
  <si>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</si>
  <si>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</si>
  <si>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</si>
  <si>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</si>
  <si>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</si>
  <si>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</si>
  <si>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</si>
  <si>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</si>
  <si>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</si>
  <si>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</si>
  <si>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</si>
  <si>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</si>
  <si>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</si>
  <si>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</si>
  <si>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</si>
  <si>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</si>
  <si>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</si>
  <si>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</si>
  <si>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</si>
  <si>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</si>
  <si>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</si>
  <si>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</si>
  <si>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</si>
  <si>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</si>
  <si>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</si>
  <si>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</si>
  <si>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</si>
  <si>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</si>
  <si>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</si>
  <si>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</si>
  <si>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</si>
  <si>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</si>
  <si>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</si>
  <si>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</si>
  <si>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</si>
  <si>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</si>
  <si>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</si>
  <si>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</si>
  <si>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</si>
  <si>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</si>
  <si>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</si>
  <si>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</si>
  <si>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</si>
  <si>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</si>
  <si>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</si>
  <si>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</si>
  <si>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</si>
  <si>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</si>
  <si>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</si>
  <si>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</si>
  <si>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</si>
  <si>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</si>
  <si>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</si>
  <si>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</si>
  <si>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</si>
  <si>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</si>
  <si>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</si>
  <si>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</si>
  <si>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</si>
  <si>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</si>
  <si>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</si>
  <si>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</si>
  <si>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</si>
  <si>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</si>
  <si>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</si>
  <si>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</si>
  <si>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</si>
  <si>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</si>
  <si>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</si>
  <si>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</si>
  <si>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</si>
  <si>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</si>
  <si>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</si>
  <si>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</si>
  <si>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</si>
  <si>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</si>
  <si>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</si>
  <si>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</si>
  <si>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</si>
  <si>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</si>
  <si>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</si>
  <si>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</si>
  <si>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</si>
  <si>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</si>
  <si>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</si>
  <si>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</si>
  <si>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</si>
  <si>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</si>
  <si>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</si>
  <si>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</si>
  <si>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</si>
  <si>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</si>
  <si>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</si>
  <si>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</si>
  <si>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</si>
  <si>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</si>
  <si>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</si>
  <si>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</si>
  <si>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</si>
  <si>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</si>
  <si>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</si>
  <si>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</si>
  <si>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</si>
  <si>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</si>
  <si>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</si>
  <si>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</si>
  <si>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</si>
  <si>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</si>
  <si>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</si>
  <si>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</si>
  <si>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</si>
  <si>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</si>
  <si>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</si>
  <si>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</si>
  <si>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</si>
  <si>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</si>
  <si>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</si>
  <si>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</si>
  <si>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</si>
  <si>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</si>
  <si>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</si>
  <si>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</si>
  <si>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</si>
  <si>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</si>
  <si>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</si>
  <si>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</si>
  <si>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</si>
  <si>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</si>
  <si>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</si>
  <si>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</si>
  <si>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</si>
  <si>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</si>
  <si>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</si>
  <si>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</si>
  <si>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</si>
  <si>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</si>
  <si>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</si>
  <si>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</si>
  <si>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</si>
  <si>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</si>
  <si>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</si>
  <si>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</si>
  <si>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</si>
  <si>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</si>
  <si>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</si>
  <si>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</si>
  <si>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</si>
  <si>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</si>
  <si>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</si>
  <si>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</si>
  <si>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</si>
  <si>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</si>
  <si>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</si>
  <si>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</si>
  <si>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</si>
  <si>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</si>
  <si>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</si>
  <si>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</si>
  <si>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</si>
  <si>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</si>
  <si>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</si>
  <si>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</si>
  <si>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</si>
  <si>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</si>
  <si>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</si>
  <si>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</si>
  <si>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</si>
  <si>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</si>
  <si>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</si>
  <si>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</si>
  <si>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</si>
  <si>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</si>
  <si>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</si>
  <si>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</si>
  <si>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</si>
  <si>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</si>
  <si>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</si>
  <si>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</si>
  <si>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</si>
  <si>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</si>
  <si>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</si>
  <si>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</si>
  <si>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</si>
  <si>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</si>
  <si>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</si>
  <si>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</si>
  <si>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</si>
  <si>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</si>
  <si>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</si>
  <si>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</si>
  <si>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</si>
  <si>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</si>
  <si>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</si>
  <si>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</si>
  <si>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</si>
  <si>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</si>
  <si>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</si>
  <si>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</si>
  <si>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</si>
  <si>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</si>
  <si>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</si>
  <si>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</si>
  <si>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</si>
  <si>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</si>
  <si>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</si>
  <si>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</si>
  <si>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</si>
  <si>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</si>
  <si>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</si>
  <si>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</si>
  <si>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</si>
  <si>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</si>
  <si>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</si>
  <si>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</si>
  <si>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</si>
  <si>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</si>
  <si>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</si>
  <si>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</si>
  <si>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</si>
  <si>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</si>
  <si>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</si>
  <si>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</si>
  <si>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</si>
  <si>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</si>
  <si>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</si>
  <si>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</si>
  <si>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</si>
  <si>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</si>
  <si>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</si>
  <si>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</si>
  <si>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</si>
  <si>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</si>
  <si>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</si>
  <si>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</si>
  <si>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</si>
  <si>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</si>
  <si>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</si>
  <si>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</si>
  <si>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</si>
  <si>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</si>
  <si>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</si>
  <si>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</si>
  <si>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</si>
  <si>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</si>
  <si>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</si>
  <si>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</si>
  <si>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</si>
  <si>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</si>
  <si>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</si>
  <si>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</si>
  <si>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</si>
  <si>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</si>
  <si>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</si>
  <si>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</si>
  <si>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</si>
  <si>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</si>
  <si>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</si>
  <si>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</si>
  <si>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</si>
  <si>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</si>
  <si>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</si>
  <si>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</si>
  <si>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</si>
  <si>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</si>
  <si>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</si>
  <si>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</si>
  <si>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</si>
  <si>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</si>
  <si>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</si>
  <si>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</si>
  <si>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</si>
  <si>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</si>
  <si>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</si>
  <si>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</si>
  <si>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</si>
  <si>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</si>
  <si>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</si>
  <si>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</si>
  <si>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</si>
  <si>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</si>
  <si>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</si>
  <si>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</si>
  <si>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</si>
  <si>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</si>
  <si>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</si>
  <si>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</si>
  <si>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</si>
  <si>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</si>
  <si>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</si>
  <si>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</si>
  <si>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</si>
  <si>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</si>
  <si>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</si>
  <si>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</si>
  <si>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</si>
  <si>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</si>
  <si>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</si>
  <si>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</si>
  <si>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</si>
  <si>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</si>
  <si>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</si>
  <si>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</si>
  <si>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</si>
  <si>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</si>
  <si>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</si>
  <si>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</si>
  <si>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</si>
  <si>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</si>
  <si>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</si>
  <si>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</si>
  <si>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</si>
  <si>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</si>
  <si>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</si>
  <si>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</si>
  <si>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</si>
  <si>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</si>
  <si>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</si>
  <si>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</si>
  <si>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</si>
  <si>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</si>
  <si>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</si>
  <si>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</si>
  <si>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</si>
  <si>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</si>
  <si>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</si>
  <si>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</si>
  <si>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</si>
  <si>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</si>
  <si>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</si>
  <si>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</si>
  <si>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</si>
  <si>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</si>
  <si>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</si>
  <si>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</si>
  <si>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</si>
  <si>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</si>
  <si>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</si>
  <si>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</si>
  <si>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</si>
  <si>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</si>
  <si>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</si>
  <si>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</si>
  <si>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</si>
  <si>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</si>
  <si>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</si>
  <si>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</si>
  <si>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</si>
  <si>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</si>
  <si>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</si>
  <si>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</si>
  <si>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</si>
  <si>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</si>
  <si>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</si>
  <si>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</si>
  <si>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</si>
  <si>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</si>
  <si>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</si>
  <si>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</si>
  <si>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</si>
  <si>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</si>
  <si>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</si>
  <si>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</si>
  <si>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</si>
  <si>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</si>
  <si>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</si>
  <si>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</si>
  <si>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</si>
  <si>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</si>
  <si>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</si>
  <si>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</si>
  <si>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</si>
  <si>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</si>
  <si>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</si>
  <si>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</si>
  <si>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</si>
  <si>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</si>
  <si>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</si>
  <si>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</si>
  <si>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</si>
  <si>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</si>
  <si>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</si>
  <si>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</si>
  <si>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</si>
  <si>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</si>
  <si>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</si>
  <si>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</si>
  <si>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</si>
  <si>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</si>
  <si>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</si>
  <si>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</si>
  <si>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</si>
  <si>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</si>
  <si>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</si>
  <si>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</si>
  <si>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</si>
  <si>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</si>
  <si>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</si>
  <si>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</si>
  <si>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</si>
  <si>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</si>
  <si>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</si>
  <si>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</si>
  <si>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</si>
  <si>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</si>
  <si>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</si>
  <si>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</si>
  <si>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</si>
  <si>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</si>
  <si>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</si>
  <si>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</si>
  <si>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</si>
  <si>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</si>
  <si>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</si>
  <si>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</si>
  <si>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</si>
  <si>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</si>
  <si>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</si>
  <si>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</si>
  <si>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</si>
  <si>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</si>
  <si>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</si>
  <si>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</si>
  <si>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</si>
  <si>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</si>
  <si>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</si>
  <si>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</si>
  <si>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</si>
  <si>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</si>
  <si>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</si>
  <si>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</si>
  <si>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</si>
  <si>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</si>
  <si>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</si>
  <si>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</si>
  <si>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</si>
  <si>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</si>
  <si>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</si>
  <si>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</si>
  <si>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</si>
  <si>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</si>
  <si>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</si>
  <si>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</si>
  <si>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</si>
  <si>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</si>
  <si>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</si>
  <si>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</si>
  <si>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</si>
  <si>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</si>
  <si>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</si>
  <si>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</si>
  <si>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</si>
  <si>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</si>
  <si>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</si>
  <si>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</si>
  <si>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</si>
  <si>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</si>
  <si>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</si>
  <si>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</si>
  <si>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</si>
  <si>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</si>
  <si>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</si>
  <si>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</si>
  <si>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</si>
  <si>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</si>
  <si>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</si>
  <si>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</si>
  <si>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</si>
  <si>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</si>
  <si>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</si>
  <si>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</si>
  <si>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</si>
  <si>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</si>
  <si>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</si>
  <si>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</si>
  <si>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</si>
  <si>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</si>
  <si>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</si>
  <si>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</si>
  <si>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</si>
  <si>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</si>
  <si>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</si>
  <si>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</si>
  <si>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</si>
  <si>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</si>
  <si>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</si>
  <si>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</si>
  <si>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</si>
  <si>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</si>
  <si>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</si>
  <si>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</si>
  <si>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</si>
  <si>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</si>
  <si>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</si>
  <si>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</si>
  <si>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</si>
  <si>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</si>
  <si>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</si>
  <si>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</si>
  <si>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</si>
  <si>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</si>
  <si>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</si>
  <si>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</si>
  <si>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</si>
  <si>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</si>
  <si>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</si>
  <si>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</si>
  <si>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</si>
  <si>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</si>
  <si>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</si>
  <si>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</si>
  <si>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</si>
  <si>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</si>
  <si>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</si>
  <si>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</si>
  <si>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</si>
  <si>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</si>
  <si>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</si>
  <si>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</si>
  <si>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</si>
  <si>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</si>
  <si>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</si>
  <si>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</si>
  <si>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</si>
  <si>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</si>
  <si>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</si>
  <si>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</si>
  <si>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</si>
  <si>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</si>
  <si>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</si>
  <si>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</si>
  <si>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</si>
  <si>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</si>
  <si>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</si>
  <si>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</si>
  <si>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</si>
  <si>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</si>
  <si>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</si>
  <si>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</si>
  <si>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</si>
  <si>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</si>
  <si>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</si>
  <si>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</si>
  <si>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</si>
  <si>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</si>
  <si>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</si>
  <si>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</si>
  <si>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</si>
  <si>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</si>
  <si>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</si>
  <si>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</si>
  <si>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</si>
  <si>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</si>
  <si>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</si>
  <si>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</si>
  <si>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</si>
  <si>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</si>
  <si>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</si>
  <si>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</si>
  <si>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</si>
  <si>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</si>
  <si>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</si>
  <si>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</si>
  <si>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</si>
  <si>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</si>
  <si>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</si>
  <si>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</si>
  <si>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</si>
  <si>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</si>
  <si>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</si>
  <si>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</si>
  <si>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</si>
  <si>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</si>
  <si>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</si>
  <si>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</si>
  <si>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</si>
  <si>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</si>
  <si>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</si>
  <si>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</si>
  <si>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</si>
  <si>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</si>
  <si>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</si>
  <si>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</si>
  <si>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</si>
  <si>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</si>
  <si>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</si>
  <si>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</si>
  <si>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</si>
  <si>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</si>
  <si>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</si>
  <si>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</si>
  <si>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</si>
  <si>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</si>
  <si>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</si>
  <si>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</si>
  <si>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</si>
  <si>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</si>
  <si>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</si>
  <si>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</si>
  <si>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</si>
  <si>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</si>
  <si>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</si>
  <si>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</si>
  <si>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</si>
  <si>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</si>
  <si>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</si>
  <si>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</si>
  <si>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</si>
  <si>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</si>
  <si>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</si>
  <si>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</si>
  <si>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</si>
  <si>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</si>
  <si>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</si>
  <si>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</si>
  <si>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</si>
  <si>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</si>
  <si>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</si>
  <si>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</si>
  <si>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</si>
  <si>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</si>
  <si>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</si>
  <si>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</si>
  <si>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</si>
  <si>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</si>
  <si>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</si>
  <si>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</si>
  <si>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</si>
  <si>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</si>
  <si>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</si>
  <si>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</si>
  <si>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</si>
  <si>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</si>
  <si>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</si>
  <si>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</si>
  <si>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</si>
  <si>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</si>
  <si>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</si>
  <si>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</si>
  <si>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</si>
  <si>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</si>
  <si>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</si>
  <si>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</si>
  <si>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</si>
  <si>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</si>
  <si>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</si>
  <si>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</si>
  <si>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</si>
  <si>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</si>
  <si>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</si>
  <si>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</si>
  <si>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</si>
  <si>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</si>
  <si>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</si>
  <si>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</si>
  <si>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</si>
  <si>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</si>
  <si>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</si>
  <si>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</si>
  <si>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</si>
  <si>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</si>
  <si>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</si>
  <si>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</si>
  <si>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</si>
  <si>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</si>
  <si>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</si>
  <si>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</si>
  <si>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</si>
  <si>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</si>
  <si>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</si>
  <si>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</si>
  <si>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</si>
  <si>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</si>
  <si>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</si>
  <si>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</si>
  <si>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</si>
  <si>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</si>
  <si>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</si>
  <si>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</si>
  <si>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</si>
  <si>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</si>
  <si>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</si>
  <si>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</si>
  <si>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</si>
  <si>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</si>
  <si>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</si>
  <si>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</si>
  <si>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</si>
  <si>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</si>
  <si>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</si>
  <si>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</si>
  <si>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</si>
  <si>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</si>
  <si>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</si>
  <si>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</si>
  <si>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</si>
  <si>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</si>
  <si>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</si>
  <si>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</si>
  <si>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</si>
  <si>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</si>
  <si>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</si>
  <si>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</si>
  <si>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</si>
  <si>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</si>
  <si>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</si>
  <si>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</si>
  <si>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</si>
  <si>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</si>
  <si>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</si>
  <si>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</si>
  <si>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</si>
  <si>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</si>
  <si>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</si>
  <si>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</si>
  <si>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</si>
  <si>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</si>
  <si>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</si>
  <si>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</si>
  <si>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</si>
  <si>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</si>
  <si>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</si>
  <si>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</si>
  <si>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</si>
  <si>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</si>
  <si>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</si>
  <si>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</si>
  <si>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</si>
  <si>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</si>
  <si>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</si>
  <si>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</si>
  <si>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</si>
  <si>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</si>
  <si>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</si>
  <si>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</si>
  <si>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</si>
  <si>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</si>
  <si>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</si>
  <si>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</si>
  <si>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</si>
  <si>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</si>
  <si>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</si>
  <si>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</si>
  <si>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</si>
  <si>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</si>
  <si>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</si>
  <si>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</si>
  <si>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</si>
  <si>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</si>
  <si>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</si>
  <si>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</si>
  <si>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</si>
  <si>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</si>
  <si>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</si>
  <si>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</si>
  <si>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</si>
  <si>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</si>
  <si>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</si>
  <si>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</si>
  <si>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</si>
  <si>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</si>
  <si>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</si>
  <si>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</si>
  <si>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</si>
  <si>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</si>
  <si>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</si>
  <si>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</si>
  <si>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</si>
  <si>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</si>
  <si>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</si>
  <si>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</si>
  <si>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</si>
  <si>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</si>
  <si>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</si>
  <si>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</si>
  <si>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</si>
  <si>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</si>
  <si>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</si>
  <si>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</si>
  <si>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</si>
  <si>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</si>
  <si>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</si>
  <si>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</si>
  <si>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</si>
  <si>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</si>
  <si>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</si>
  <si>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</si>
  <si>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</si>
  <si>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</si>
  <si>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</si>
  <si>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</si>
  <si>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</si>
  <si>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</si>
  <si>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</si>
  <si>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</si>
  <si>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</si>
  <si>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</si>
  <si>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</si>
  <si>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</si>
  <si>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</si>
  <si>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</si>
  <si>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</si>
  <si>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</si>
  <si>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</si>
  <si>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</si>
  <si>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</si>
  <si>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</si>
  <si>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</si>
  <si>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</si>
  <si>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</si>
  <si>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</si>
  <si>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</si>
  <si>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</si>
  <si>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</si>
  <si>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</si>
  <si>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</si>
  <si>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</si>
  <si>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</si>
  <si>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</si>
  <si>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</si>
  <si>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</si>
  <si>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</si>
  <si>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</si>
  <si>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</si>
  <si>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</si>
  <si>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</si>
  <si>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</si>
  <si>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</si>
  <si>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</si>
  <si>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</si>
  <si>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</si>
  <si>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</si>
  <si>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</si>
  <si>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</si>
  <si>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</si>
  <si>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</si>
  <si>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</si>
  <si>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</si>
  <si>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</si>
  <si>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</si>
  <si>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</si>
  <si>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</si>
  <si>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</si>
  <si>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</si>
  <si>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</si>
  <si>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</si>
  <si>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</si>
  <si>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</si>
  <si>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</si>
  <si>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</si>
  <si>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</si>
  <si>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</si>
  <si>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</si>
  <si>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</si>
  <si>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</si>
  <si>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</si>
  <si>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</si>
  <si>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</si>
  <si>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</si>
  <si>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</si>
  <si>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</si>
  <si>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</si>
  <si>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</si>
  <si>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</si>
  <si>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</si>
  <si>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</si>
  <si>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</si>
  <si>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</si>
  <si>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</si>
  <si>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</si>
  <si>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</si>
  <si>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</si>
  <si>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</si>
  <si>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</si>
  <si>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</si>
  <si>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</si>
  <si>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</si>
  <si>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</si>
  <si>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</si>
  <si>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</si>
  <si>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</si>
  <si>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</si>
  <si>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</si>
  <si>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</si>
  <si>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</si>
  <si>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</si>
  <si>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</si>
  <si>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</si>
  <si>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</si>
  <si>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</si>
  <si>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</si>
  <si>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</si>
  <si>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</si>
  <si>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</si>
  <si>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</si>
  <si>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</si>
  <si>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</si>
  <si>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</si>
  <si>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</si>
  <si>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</si>
  <si>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</si>
  <si>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</si>
  <si>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</si>
  <si>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</si>
  <si>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</si>
  <si>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</si>
  <si>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</si>
  <si>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</si>
  <si>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</si>
  <si>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</si>
  <si>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</si>
  <si>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</si>
  <si>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</si>
  <si>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</si>
  <si>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</si>
  <si>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</si>
  <si>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</si>
  <si>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</si>
  <si>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</si>
  <si>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</si>
  <si>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</si>
  <si>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</si>
  <si>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</si>
  <si>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</si>
  <si>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</si>
  <si>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</si>
  <si>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</si>
  <si>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</si>
  <si>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</si>
  <si>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</si>
  <si>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</si>
  <si>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</si>
  <si>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</si>
  <si>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</si>
  <si>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</si>
  <si>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</si>
  <si>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</si>
  <si>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</si>
  <si>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</si>
  <si>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</si>
  <si>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</si>
  <si>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</si>
  <si>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</si>
  <si>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</si>
  <si>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</si>
  <si>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</si>
  <si>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</si>
  <si>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</si>
  <si>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</si>
  <si>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</si>
  <si>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</si>
  <si>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</si>
  <si>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</si>
  <si>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</si>
  <si>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</si>
  <si>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</si>
  <si>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</si>
  <si>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</si>
  <si>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</si>
  <si>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</si>
  <si>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</si>
  <si>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</si>
  <si>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</si>
  <si>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</si>
  <si>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</si>
  <si>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</si>
  <si>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</si>
  <si>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</si>
  <si>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</si>
  <si>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</si>
  <si>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</si>
  <si>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</si>
  <si>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</si>
  <si>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</si>
  <si>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</si>
  <si>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</si>
  <si>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</si>
  <si>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</si>
  <si>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</si>
  <si>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</si>
  <si>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</si>
  <si>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</si>
  <si>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</si>
  <si>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</si>
  <si>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</si>
  <si>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</si>
  <si>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</si>
  <si>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</si>
  <si>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</si>
  <si>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</si>
  <si>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</si>
  <si>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</si>
  <si>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</si>
  <si>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</si>
  <si>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</si>
  <si>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</si>
  <si>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</si>
  <si>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</si>
  <si>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</si>
  <si>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</si>
  <si>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</si>
  <si>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</si>
  <si>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</si>
  <si>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</si>
  <si>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</si>
  <si>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</si>
  <si>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</si>
  <si>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</si>
  <si>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</si>
  <si>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</si>
  <si>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</si>
  <si>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</si>
  <si>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</si>
  <si>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</si>
  <si>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</si>
  <si>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</si>
  <si>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</si>
  <si>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</si>
  <si>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</si>
  <si>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</si>
  <si>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</si>
  <si>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</si>
  <si>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</si>
  <si>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</si>
  <si>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</si>
  <si>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</si>
  <si>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</si>
  <si>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</si>
  <si>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</si>
  <si>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</si>
  <si>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</si>
  <si>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</si>
  <si>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</si>
  <si>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</si>
  <si>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</si>
  <si>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</si>
  <si>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</si>
  <si>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</si>
  <si>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</si>
  <si>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</si>
  <si>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</si>
  <si>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</si>
  <si>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</si>
  <si>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</si>
  <si>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</si>
  <si>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</si>
  <si>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</si>
  <si>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</si>
  <si>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</si>
  <si>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</si>
  <si>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</si>
  <si>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</si>
  <si>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</si>
  <si>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</si>
  <si>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</si>
  <si>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</si>
  <si>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</si>
  <si>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</si>
  <si>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</si>
  <si>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</si>
  <si>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</si>
  <si>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</si>
  <si>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</si>
  <si>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</si>
  <si>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</si>
  <si>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</si>
  <si>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</si>
  <si>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</si>
  <si>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</si>
  <si>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</si>
  <si>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</si>
  <si>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</si>
  <si>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</si>
  <si>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</si>
  <si>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</si>
  <si>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</si>
  <si>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</si>
  <si>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</si>
  <si>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</si>
  <si>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</si>
  <si>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</si>
  <si>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</si>
  <si>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</si>
  <si>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</si>
  <si>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</si>
  <si>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</si>
  <si>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</si>
  <si>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</si>
  <si>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</si>
  <si>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</si>
  <si>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</si>
  <si>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</si>
  <si>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</si>
  <si>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</si>
  <si>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</si>
  <si>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</si>
  <si>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</si>
  <si>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</si>
  <si>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</si>
  <si>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</si>
  <si>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</si>
  <si>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</si>
  <si>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</si>
  <si>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</si>
  <si>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</si>
  <si>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</si>
  <si>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</si>
  <si>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</si>
  <si>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</si>
  <si>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</si>
  <si>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</si>
  <si>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</si>
  <si>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</si>
  <si>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</si>
  <si>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</si>
  <si>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</si>
  <si>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</si>
  <si>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</si>
  <si>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</si>
  <si>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</si>
  <si>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</si>
  <si>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</si>
  <si>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</si>
  <si>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</si>
  <si>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</si>
  <si>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</si>
  <si>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</si>
  <si>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</si>
  <si>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</si>
  <si>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</si>
  <si>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</si>
  <si>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</si>
  <si>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</si>
  <si>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</si>
  <si>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</si>
  <si>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</si>
  <si>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</si>
  <si>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</si>
  <si>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</si>
  <si>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</si>
  <si>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</si>
  <si>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</si>
  <si>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</si>
  <si>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</si>
  <si>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</si>
  <si>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</si>
  <si>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</si>
  <si>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</si>
  <si>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</si>
  <si>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</si>
  <si>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</si>
  <si>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</si>
  <si>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</si>
  <si>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</si>
  <si>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</si>
  <si>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</si>
  <si>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</si>
  <si>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</si>
  <si>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</si>
  <si>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</si>
  <si>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</si>
  <si>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</si>
  <si>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</si>
  <si>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</si>
  <si>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</si>
  <si>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</si>
  <si>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</si>
  <si>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</si>
  <si>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</si>
  <si>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</si>
  <si>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</si>
  <si>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</si>
  <si>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</si>
  <si>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</si>
  <si>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</si>
  <si>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</si>
  <si>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</si>
  <si>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</si>
  <si>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</si>
  <si>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</si>
  <si>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</si>
  <si>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</si>
  <si>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</si>
  <si>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</si>
  <si>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</si>
  <si>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</si>
  <si>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</si>
  <si>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</si>
  <si>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</si>
  <si>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</si>
  <si>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</si>
  <si>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</si>
  <si>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</si>
  <si>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</si>
  <si>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</si>
  <si>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</si>
  <si>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</si>
  <si>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</si>
  <si>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</si>
  <si>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</si>
  <si>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</si>
  <si>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</si>
  <si>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</si>
  <si>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</si>
  <si>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</si>
  <si>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</si>
  <si>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</si>
  <si>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</si>
  <si>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</si>
  <si>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</si>
  <si>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</si>
  <si>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</si>
  <si>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</si>
  <si>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</si>
  <si>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</si>
  <si>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</si>
  <si>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</si>
  <si>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</si>
  <si>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</si>
  <si>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</si>
  <si>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</si>
  <si>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</si>
  <si>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</si>
  <si>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</si>
  <si>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</si>
  <si>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</si>
  <si>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</si>
  <si>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</si>
  <si>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</si>
  <si>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</si>
  <si>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</si>
  <si>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</si>
  <si>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</si>
  <si>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</si>
  <si>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</si>
  <si>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</si>
  <si>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</si>
  <si>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</si>
  <si>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</si>
  <si>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</si>
  <si>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</si>
  <si>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</si>
  <si>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</si>
  <si>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</si>
  <si>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</si>
  <si>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</si>
  <si>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</si>
  <si>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</si>
  <si>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</si>
  <si>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</si>
  <si>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</si>
  <si>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</si>
  <si>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</si>
  <si>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</si>
  <si>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</si>
  <si>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</si>
  <si>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</si>
  <si>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</si>
  <si>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</si>
  <si>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</si>
  <si>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</si>
  <si>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</si>
  <si>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</si>
  <si>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</si>
  <si>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</si>
  <si>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</si>
  <si>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</si>
  <si>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</si>
  <si>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</si>
  <si>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</si>
  <si>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</si>
  <si>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</si>
  <si>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</si>
  <si>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</si>
  <si>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</si>
  <si>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</si>
  <si>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</si>
  <si>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</si>
  <si>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</si>
  <si>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</si>
  <si>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</si>
  <si>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</si>
  <si>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</si>
  <si>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</si>
  <si>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</si>
  <si>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</si>
  <si>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</si>
  <si>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</si>
  <si>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</si>
  <si>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</si>
  <si>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</si>
  <si>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</si>
  <si>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</si>
  <si>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</si>
  <si>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</si>
  <si>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</si>
  <si>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</si>
  <si>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</si>
  <si>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</si>
  <si>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</si>
  <si>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</si>
  <si>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</si>
  <si>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</si>
  <si>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</si>
  <si>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</si>
  <si>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</si>
  <si>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</si>
  <si>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</si>
  <si>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</si>
  <si>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</si>
  <si>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</si>
  <si>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</si>
  <si>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</si>
  <si>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</si>
  <si>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</si>
  <si>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</si>
  <si>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</si>
  <si>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</si>
  <si>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</si>
  <si>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</si>
  <si>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</si>
  <si>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</si>
  <si>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</si>
  <si>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</si>
  <si>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</si>
  <si>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</si>
  <si>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</si>
  <si>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</si>
  <si>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</si>
  <si>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</si>
  <si>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</si>
  <si>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</si>
  <si>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</si>
  <si>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</si>
  <si>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</si>
  <si>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</si>
  <si>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</si>
  <si>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</si>
  <si>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</si>
  <si>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</si>
  <si>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</si>
  <si>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</si>
  <si>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</si>
  <si>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</si>
  <si>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</si>
  <si>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</si>
  <si>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</si>
  <si>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</si>
  <si>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</si>
  <si>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</si>
  <si>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</si>
  <si>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</si>
  <si>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</si>
  <si>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</si>
  <si>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</si>
  <si>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</si>
  <si>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</si>
  <si>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</si>
  <si>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</si>
  <si>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</si>
  <si>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</si>
  <si>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</si>
  <si>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</si>
  <si>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</si>
  <si>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</si>
  <si>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</si>
  <si>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</si>
  <si>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</si>
  <si>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</si>
  <si>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</si>
  <si>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</si>
  <si>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</si>
  <si>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</si>
  <si>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</si>
  <si>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</si>
  <si>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</si>
  <si>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</si>
  <si>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</si>
  <si>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</si>
  <si>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</si>
  <si>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</si>
  <si>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</si>
  <si>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</si>
  <si>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</si>
  <si>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</si>
  <si>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</si>
  <si>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</si>
  <si>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</si>
  <si>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</si>
  <si>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</si>
  <si>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</si>
  <si>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</si>
  <si>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</si>
  <si>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</si>
  <si>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</si>
  <si>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</si>
  <si>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</si>
  <si>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</si>
  <si>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</si>
  <si>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</si>
  <si>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</si>
  <si>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</si>
  <si>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</si>
  <si>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</si>
  <si>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</si>
  <si>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</si>
  <si>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</si>
  <si>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</si>
  <si>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</si>
  <si>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</si>
  <si>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</si>
  <si>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</si>
  <si>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</si>
  <si>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</si>
  <si>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</si>
  <si>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</si>
  <si>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</si>
  <si>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</si>
  <si>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</si>
  <si>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</si>
  <si>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</si>
  <si>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</si>
  <si>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</si>
  <si>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</si>
  <si>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</si>
  <si>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</si>
  <si>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</si>
  <si>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</si>
  <si>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</si>
  <si>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</si>
  <si>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</si>
  <si>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</si>
  <si>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</si>
  <si>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</si>
  <si>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</si>
  <si>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</si>
  <si>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</si>
  <si>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</si>
  <si>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</si>
  <si>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</si>
  <si>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</si>
  <si>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</si>
  <si>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</si>
  <si>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</si>
  <si>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</si>
  <si>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</si>
  <si>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</si>
  <si>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</si>
  <si>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</si>
  <si>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</si>
  <si>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</si>
  <si>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</si>
  <si>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</si>
  <si>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</si>
  <si>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</si>
  <si>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</si>
  <si>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</si>
  <si>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</si>
  <si>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</si>
  <si>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</si>
  <si>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</si>
  <si>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</si>
  <si>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</si>
  <si>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</si>
  <si>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</si>
  <si>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</si>
  <si>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</si>
  <si>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</si>
  <si>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</si>
  <si>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</si>
  <si>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</si>
  <si>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</si>
  <si>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</si>
  <si>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</si>
  <si>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</si>
  <si>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</si>
  <si>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</si>
  <si>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</si>
  <si>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</si>
  <si>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</si>
  <si>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</si>
  <si>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</si>
  <si>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</si>
  <si>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</si>
  <si>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</si>
  <si>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</si>
  <si>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</si>
  <si>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</si>
  <si>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</si>
  <si>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</si>
  <si>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</si>
  <si>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</si>
  <si>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</si>
  <si>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</si>
  <si>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</si>
  <si>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</si>
  <si>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</si>
  <si>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</si>
  <si>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</si>
  <si>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</si>
  <si>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</si>
  <si>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</si>
  <si>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</si>
  <si>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</si>
  <si>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</si>
  <si>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</si>
  <si>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</si>
  <si>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</si>
  <si>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</si>
  <si>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</si>
  <si>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</si>
  <si>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</si>
  <si>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</si>
  <si>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</si>
  <si>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</si>
  <si>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</si>
  <si>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</si>
  <si>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</si>
  <si>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</si>
  <si>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</si>
  <si>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</si>
  <si>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</si>
  <si>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</si>
  <si>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</si>
  <si>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</si>
  <si>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</si>
  <si>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</si>
  <si>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</si>
  <si>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</si>
  <si>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</si>
  <si>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</si>
  <si>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</si>
  <si>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</si>
  <si>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</si>
  <si>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</si>
  <si>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</si>
  <si>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</si>
  <si>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</si>
  <si>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</si>
  <si>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</si>
  <si>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</si>
  <si>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</si>
  <si>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</si>
  <si>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</si>
  <si>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</si>
  <si>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</si>
  <si>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</si>
  <si>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</si>
  <si>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</si>
  <si>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</si>
  <si>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</si>
  <si>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</si>
  <si>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</si>
  <si>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</si>
  <si>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</si>
  <si>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</si>
  <si>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</si>
  <si>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</si>
  <si>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</si>
  <si>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</si>
  <si>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</si>
  <si>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</si>
  <si>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</si>
  <si>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</si>
  <si>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</si>
  <si>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</si>
  <si>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</si>
  <si>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</si>
  <si>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</si>
  <si>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</si>
  <si>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</si>
  <si>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</si>
  <si>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</si>
  <si>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</si>
  <si>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</si>
  <si>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</si>
  <si>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</si>
  <si>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</si>
  <si>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</si>
  <si>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</si>
  <si>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</si>
  <si>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</si>
  <si>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</si>
  <si>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</si>
  <si>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</si>
  <si>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</si>
  <si>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</si>
  <si>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</si>
  <si>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</si>
  <si>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</si>
  <si>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</si>
  <si>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</si>
  <si>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</si>
  <si>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</si>
  <si>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</si>
  <si>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</si>
  <si>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</si>
  <si>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</si>
  <si>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</si>
  <si>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</si>
  <si>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</si>
  <si>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</si>
  <si>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</si>
  <si>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</si>
  <si>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</si>
  <si>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</si>
  <si>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</si>
  <si>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</si>
  <si>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</si>
  <si>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</si>
  <si>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</si>
  <si>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</si>
  <si>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</si>
  <si>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</si>
  <si>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</si>
  <si>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</si>
  <si>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</si>
  <si>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</si>
  <si>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</si>
  <si>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</si>
  <si>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</si>
  <si>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</si>
  <si>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</si>
  <si>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</si>
  <si>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</si>
  <si>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</si>
  <si>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</si>
  <si>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</si>
  <si>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</si>
  <si>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</si>
  <si>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</si>
  <si>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</si>
  <si>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</si>
  <si>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</si>
  <si>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</si>
  <si>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</si>
  <si>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</si>
  <si>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</si>
  <si>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</si>
  <si>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</si>
  <si>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</si>
  <si>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</si>
  <si>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</si>
  <si>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</si>
  <si>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</si>
  <si>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</si>
  <si>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</si>
  <si>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</si>
  <si>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</si>
  <si>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</si>
  <si>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</si>
  <si>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</si>
  <si>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</si>
  <si>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</si>
  <si>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</si>
  <si>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</si>
  <si>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</si>
  <si>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</si>
  <si>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</si>
  <si>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</si>
  <si>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</si>
  <si>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</si>
  <si>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</si>
  <si>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</si>
  <si>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</si>
  <si>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</si>
  <si>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</si>
  <si>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</si>
  <si>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</si>
  <si>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</si>
  <si>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</si>
  <si>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</si>
  <si>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</si>
  <si>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</si>
  <si>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</si>
  <si>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</si>
  <si>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</si>
  <si>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</si>
  <si>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</si>
  <si>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</si>
  <si>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</si>
  <si>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</si>
  <si>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</si>
  <si>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</si>
  <si>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</si>
  <si>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</si>
  <si>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</si>
  <si>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</si>
  <si>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</si>
  <si>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</si>
  <si>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</si>
  <si>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</si>
  <si>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</si>
  <si>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</si>
  <si>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</si>
  <si>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</si>
  <si>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</si>
  <si>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</si>
  <si>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</si>
  <si>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</si>
  <si>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</si>
  <si>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</si>
  <si>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</si>
  <si>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</si>
  <si>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</si>
  <si>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</si>
  <si>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</si>
  <si>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</si>
  <si>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</si>
  <si>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</si>
  <si>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</si>
  <si>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</si>
  <si>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</si>
  <si>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</si>
  <si>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</si>
  <si>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</si>
  <si>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</si>
  <si>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</si>
  <si>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</si>
  <si>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</si>
  <si>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</si>
  <si>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</si>
  <si>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</si>
  <si>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</si>
  <si>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</si>
  <si>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</si>
  <si>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</si>
  <si>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</si>
  <si>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</si>
  <si>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</si>
  <si>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</si>
  <si>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</si>
  <si>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</si>
  <si>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</si>
  <si>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</si>
  <si>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</si>
  <si>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</si>
  <si>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</si>
  <si>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</si>
  <si>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</si>
  <si>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</si>
  <si>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</si>
  <si>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</si>
  <si>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</si>
  <si>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</si>
  <si>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</si>
  <si>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</si>
  <si>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</si>
  <si>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</si>
  <si>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</si>
  <si>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</si>
  <si>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</si>
  <si>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</si>
  <si>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</si>
  <si>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</si>
  <si>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</si>
  <si>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</si>
  <si>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</si>
  <si>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</si>
  <si>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</si>
  <si>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</si>
  <si>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</si>
  <si>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</si>
  <si>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</si>
  <si>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</si>
  <si>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</si>
  <si>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</si>
  <si>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</si>
  <si>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</si>
  <si>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</si>
  <si>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</si>
  <si>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</si>
  <si>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</si>
  <si>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</si>
  <si>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</si>
  <si>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</si>
  <si>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</si>
  <si>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</si>
  <si>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</si>
  <si>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</si>
  <si>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</si>
  <si>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</si>
  <si>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</si>
  <si>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</si>
  <si>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</si>
  <si>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</si>
  <si>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</si>
  <si>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</si>
  <si>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</si>
  <si>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</si>
  <si>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</si>
  <si>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</si>
  <si>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</si>
  <si>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</si>
  <si>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</si>
  <si>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</si>
  <si>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</si>
  <si>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</si>
  <si>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</si>
  <si>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</si>
  <si>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</si>
  <si>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</si>
  <si>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</si>
  <si>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</si>
  <si>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</si>
  <si>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</si>
  <si>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</si>
  <si>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</si>
  <si>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</si>
  <si>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</si>
  <si>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</si>
  <si>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</si>
  <si>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</si>
  <si>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</si>
  <si>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</si>
  <si>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</si>
  <si>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</si>
  <si>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</si>
  <si>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</si>
  <si>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</si>
  <si>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</si>
  <si>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</si>
  <si>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</si>
  <si>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</si>
  <si>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</si>
  <si>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</si>
  <si>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</si>
  <si>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</si>
  <si>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</si>
  <si>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</si>
  <si>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</si>
  <si>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</si>
  <si>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</si>
  <si>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</si>
  <si>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</si>
  <si>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</si>
  <si>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</si>
  <si>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</si>
  <si>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</si>
  <si>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</si>
  <si>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</si>
  <si>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</si>
  <si>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</si>
  <si>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</si>
  <si>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</si>
  <si>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</si>
  <si>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</si>
  <si>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</si>
  <si>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</si>
  <si>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</si>
  <si>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</si>
  <si>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</si>
  <si>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</si>
  <si>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</si>
  <si>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</si>
  <si>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</si>
  <si>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</si>
  <si>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</si>
  <si>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</si>
  <si>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</si>
  <si>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</si>
  <si>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</si>
  <si>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</si>
  <si>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</si>
  <si>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</si>
  <si>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</si>
  <si>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</si>
  <si>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</si>
  <si>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</si>
  <si>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</si>
  <si>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</si>
  <si>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</si>
  <si>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</si>
  <si>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</si>
  <si>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</si>
  <si>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</si>
  <si>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</si>
  <si>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</si>
  <si>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</si>
  <si>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</si>
  <si>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</si>
  <si>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</si>
  <si>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</si>
  <si>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</si>
  <si>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</si>
  <si>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</si>
  <si>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</si>
  <si>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</si>
  <si>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</si>
  <si>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</si>
  <si>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</si>
  <si>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</si>
  <si>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</si>
  <si>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</si>
  <si>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</si>
  <si>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</si>
  <si>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</si>
  <si>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</si>
  <si>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</si>
  <si>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</si>
  <si>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</si>
  <si>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</si>
  <si>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</si>
  <si>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</si>
  <si>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</si>
  <si>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</si>
  <si>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</si>
  <si>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</si>
  <si>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</si>
  <si>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</si>
  <si>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</si>
  <si>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</si>
  <si>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</si>
  <si>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</si>
  <si>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</si>
  <si>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</si>
  <si>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</si>
  <si>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</si>
  <si>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</si>
  <si>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</si>
  <si>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</si>
  <si>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</si>
  <si>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</si>
  <si>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</si>
  <si>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</si>
  <si>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</si>
  <si>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</si>
  <si>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</si>
  <si>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</si>
  <si>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</si>
  <si>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</si>
  <si>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</si>
  <si>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</si>
  <si>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</si>
  <si>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</si>
  <si>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</si>
  <si>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</si>
  <si>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</si>
  <si>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</si>
  <si>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</si>
  <si>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</si>
  <si>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</si>
  <si>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</si>
  <si>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</si>
  <si>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</si>
  <si>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</si>
  <si>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</si>
  <si>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</si>
  <si>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</si>
  <si>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</si>
  <si>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</si>
  <si>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</si>
  <si>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</si>
  <si>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</si>
  <si>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</si>
  <si>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</si>
  <si>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</si>
  <si>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</si>
  <si>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</si>
  <si>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</si>
  <si>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</si>
  <si>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</si>
  <si>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</si>
  <si>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</si>
  <si>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</si>
  <si>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</si>
  <si>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</si>
  <si>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</si>
  <si>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</si>
  <si>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</si>
  <si>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</si>
  <si>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</si>
  <si>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</si>
  <si>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</si>
  <si>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</si>
  <si>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</si>
  <si>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</si>
  <si>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</si>
  <si>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</si>
  <si>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</si>
  <si>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</si>
  <si>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</si>
  <si>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</si>
  <si>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</si>
  <si>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</si>
  <si>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</si>
  <si>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</si>
  <si>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</si>
  <si>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</si>
  <si>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</si>
  <si>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</si>
  <si>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</si>
  <si>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</si>
  <si>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</si>
  <si>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</si>
  <si>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</si>
  <si>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</si>
  <si>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</si>
  <si>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</si>
  <si>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</si>
  <si>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</si>
  <si>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</si>
  <si>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</si>
  <si>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</si>
  <si>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</si>
  <si>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</si>
  <si>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</si>
  <si>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</si>
  <si>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</si>
  <si>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</si>
  <si>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</si>
  <si>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</si>
  <si>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</si>
  <si>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</si>
  <si>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</si>
  <si>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</si>
  <si>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</si>
  <si>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</si>
  <si>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</si>
  <si>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</si>
  <si>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</si>
  <si>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</si>
  <si>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</si>
  <si>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</si>
  <si>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</si>
  <si>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</si>
  <si>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</si>
  <si>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</si>
  <si>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</si>
  <si>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</si>
  <si>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</si>
  <si>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</si>
  <si>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</si>
  <si>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</si>
  <si>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</si>
  <si>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</si>
  <si>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</si>
  <si>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</si>
  <si>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</si>
  <si>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</si>
  <si>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</si>
  <si>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</si>
  <si>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</si>
  <si>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</si>
  <si>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</si>
  <si>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</si>
  <si>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</si>
  <si>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</si>
  <si>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</si>
  <si>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</si>
  <si>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</si>
  <si>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</si>
  <si>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</si>
  <si>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</si>
  <si>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</si>
  <si>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</si>
  <si>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</si>
  <si>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</si>
  <si>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</si>
  <si>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</si>
  <si>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</si>
  <si>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</si>
  <si>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</si>
  <si>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</si>
  <si>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</si>
  <si>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</si>
  <si>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</si>
  <si>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</si>
  <si>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</si>
  <si>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</si>
  <si>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</si>
  <si>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</si>
  <si>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</si>
  <si>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</si>
  <si>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</si>
  <si>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</si>
  <si>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</si>
  <si>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</si>
  <si>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</si>
  <si>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</si>
  <si>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</si>
  <si>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</si>
  <si>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</si>
  <si>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</si>
  <si>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</si>
  <si>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</si>
  <si>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</si>
  <si>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</si>
  <si>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</si>
  <si>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</si>
  <si>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</si>
  <si>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</si>
  <si>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</si>
  <si>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</si>
  <si>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</si>
  <si>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</si>
  <si>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</si>
  <si>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</si>
  <si>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</si>
  <si>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</si>
  <si>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</si>
  <si>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</si>
  <si>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</si>
  <si>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</si>
  <si>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</si>
  <si>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</si>
  <si>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</si>
  <si>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</si>
  <si>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</si>
  <si>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</si>
  <si>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</si>
  <si>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</si>
  <si>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</si>
  <si>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</si>
  <si>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</si>
  <si>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</si>
  <si>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</si>
  <si>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</si>
  <si>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</si>
  <si>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</si>
  <si>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</si>
  <si>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</si>
  <si>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</si>
  <si>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</si>
  <si>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</si>
  <si>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</si>
  <si>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</si>
  <si>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</si>
  <si>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</si>
  <si>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</si>
  <si>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</si>
  <si>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</si>
  <si>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</si>
  <si>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</si>
  <si>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</si>
  <si>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</si>
  <si>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</si>
  <si>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</si>
  <si>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</si>
  <si>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</si>
  <si>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</si>
  <si>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</si>
  <si>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</si>
  <si>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</si>
  <si>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</si>
  <si>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</si>
  <si>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</si>
  <si>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</si>
  <si>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</si>
  <si>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</si>
  <si>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</si>
  <si>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</si>
  <si>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</si>
  <si>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</si>
  <si>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</si>
  <si>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</si>
  <si>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</si>
  <si>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</si>
  <si>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</si>
  <si>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</si>
  <si>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</si>
  <si>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</si>
  <si>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</si>
  <si>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</si>
  <si>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</si>
  <si>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</si>
  <si>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</si>
  <si>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</si>
  <si>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</si>
  <si>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</si>
  <si>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</si>
  <si>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</si>
  <si>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</si>
  <si>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</si>
  <si>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</si>
  <si>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</si>
  <si>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</si>
  <si>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</si>
  <si>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</si>
  <si>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</si>
  <si>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</si>
  <si>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</si>
  <si>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</si>
  <si>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</si>
  <si>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</si>
  <si>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</si>
  <si>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</si>
  <si>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</si>
  <si>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</si>
  <si>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</si>
  <si>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</si>
  <si>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</si>
  <si>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</si>
  <si>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</si>
  <si>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</si>
  <si>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</si>
  <si>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</si>
  <si>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</si>
  <si>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</si>
  <si>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</si>
  <si>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</si>
  <si>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</si>
  <si>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</si>
  <si>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</si>
  <si>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</si>
  <si>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</si>
  <si>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</si>
  <si>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</si>
  <si>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</si>
  <si>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</si>
  <si>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</si>
  <si>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</si>
  <si>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</si>
  <si>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</si>
  <si>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</si>
  <si>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</si>
  <si>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</si>
  <si>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</si>
  <si>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</si>
  <si>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</si>
  <si>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</si>
  <si>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</si>
  <si>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</si>
  <si>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</si>
  <si>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</si>
  <si>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</si>
  <si>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</si>
  <si>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</si>
  <si>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</si>
  <si>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</si>
  <si>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</si>
  <si>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</si>
  <si>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</si>
  <si>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</si>
  <si>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</si>
  <si>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</si>
  <si>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</si>
  <si>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</si>
  <si>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</si>
  <si>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</si>
  <si>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</si>
  <si>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</si>
  <si>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</si>
  <si>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</si>
  <si>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</si>
  <si>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</si>
  <si>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</si>
  <si>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</si>
  <si>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</si>
  <si>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</si>
  <si>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</si>
  <si>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</si>
  <si>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</si>
  <si>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</si>
  <si>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</si>
  <si>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</si>
  <si>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</si>
  <si>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</si>
  <si>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</si>
  <si>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</si>
  <si>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</si>
  <si>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</si>
  <si>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</si>
  <si>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</si>
  <si>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</si>
  <si>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</si>
  <si>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</si>
  <si>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</si>
  <si>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</si>
  <si>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</si>
  <si>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</si>
  <si>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</si>
  <si>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</si>
  <si>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</si>
  <si>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</si>
  <si>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</si>
  <si>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</si>
  <si>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</si>
  <si>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</si>
  <si>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</si>
  <si>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</si>
  <si>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</si>
  <si>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</si>
  <si>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</si>
  <si>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</si>
  <si>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</si>
  <si>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</si>
  <si>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</si>
  <si>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</si>
  <si>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</si>
  <si>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</si>
  <si>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</si>
  <si>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</si>
  <si>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</si>
  <si>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</si>
  <si>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</si>
  <si>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</si>
  <si>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</si>
  <si>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</si>
  <si>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</si>
  <si>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</si>
  <si>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</si>
  <si>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</si>
  <si>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</si>
  <si>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</si>
  <si>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</si>
  <si>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</si>
  <si>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</si>
  <si>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</si>
  <si>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</si>
  <si>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</si>
  <si>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</si>
  <si>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</si>
  <si>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</si>
  <si>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</si>
  <si>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</si>
  <si>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</si>
  <si>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</si>
  <si>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</si>
  <si>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</si>
  <si>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</si>
  <si>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</si>
  <si>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</si>
  <si>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</si>
  <si>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</si>
  <si>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</si>
  <si>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</si>
  <si>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</si>
  <si>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</si>
  <si>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</si>
  <si>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</si>
  <si>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</si>
  <si>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</si>
  <si>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</si>
  <si>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</si>
  <si>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</si>
  <si>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</si>
  <si>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</si>
  <si>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</si>
  <si>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</si>
  <si>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</si>
  <si>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</si>
  <si>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</si>
  <si>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</si>
  <si>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</si>
  <si>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</si>
  <si>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</si>
  <si>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</si>
  <si>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</si>
  <si>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</si>
  <si>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</si>
  <si>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</si>
  <si>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</si>
  <si>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</si>
  <si>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</si>
  <si>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</si>
  <si>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</si>
  <si>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</si>
  <si>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</si>
  <si>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</si>
  <si>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</si>
  <si>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</si>
  <si>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</si>
  <si>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</si>
  <si>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</si>
  <si>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</si>
  <si>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</si>
  <si>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</si>
  <si>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</si>
  <si>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</si>
  <si>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</si>
  <si>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</si>
  <si>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</si>
  <si>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</si>
  <si>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</si>
  <si>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</si>
  <si>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</si>
  <si>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</si>
  <si>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</si>
  <si>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</si>
  <si>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</si>
  <si>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</si>
  <si>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</si>
  <si>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</si>
  <si>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</si>
  <si>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</si>
  <si>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</si>
  <si>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</si>
  <si>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</si>
  <si>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</si>
  <si>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</si>
  <si>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</si>
  <si>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</si>
  <si>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</si>
  <si>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</si>
  <si>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</si>
  <si>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</si>
  <si>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</si>
  <si>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</si>
  <si>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</si>
  <si>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</si>
  <si>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</si>
  <si>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</si>
  <si>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</si>
  <si>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</si>
  <si>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</si>
  <si>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</si>
  <si>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</si>
  <si>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</si>
  <si>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</si>
  <si>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</si>
  <si>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</si>
  <si>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</si>
  <si>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</si>
  <si>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</si>
  <si>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</si>
  <si>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</si>
  <si>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</si>
  <si>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</si>
  <si>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</si>
  <si>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</si>
  <si>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</si>
  <si>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</si>
  <si>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</si>
  <si>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</si>
  <si>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</si>
  <si>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</si>
  <si>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</si>
  <si>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</si>
  <si>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</si>
  <si>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</si>
  <si>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</si>
  <si>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</si>
  <si>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</si>
  <si>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</si>
  <si>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</si>
  <si>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</si>
  <si>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</si>
  <si>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</si>
  <si>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</si>
  <si>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</si>
  <si>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</si>
  <si>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</si>
  <si>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</si>
  <si>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</si>
  <si>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</si>
  <si>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</si>
  <si>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</si>
  <si>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</si>
  <si>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</si>
  <si>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</si>
  <si>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</si>
  <si>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</si>
  <si>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</si>
  <si>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</si>
  <si>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</si>
  <si>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</si>
  <si>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</si>
  <si>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</si>
  <si>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</si>
  <si>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</si>
  <si>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</si>
  <si>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</si>
  <si>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</si>
  <si>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</si>
  <si>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</si>
  <si>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</si>
  <si>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</si>
  <si>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</si>
  <si>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</si>
  <si>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</si>
  <si>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</si>
  <si>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</si>
  <si>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</si>
  <si>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</si>
  <si>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</si>
  <si>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</si>
  <si>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</si>
  <si>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</si>
  <si>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</si>
  <si>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</si>
  <si>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</si>
  <si>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</si>
  <si>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</si>
  <si>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</si>
  <si>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</si>
  <si>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</si>
  <si>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</si>
  <si>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</si>
  <si>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</si>
  <si>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</si>
  <si>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</si>
  <si>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</si>
  <si>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</si>
  <si>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</si>
  <si>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</si>
  <si>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</si>
  <si>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</si>
  <si>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</si>
  <si>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</si>
  <si>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</si>
  <si>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</si>
  <si>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</si>
  <si>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</si>
  <si>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</si>
  <si>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</si>
  <si>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</si>
  <si>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</si>
  <si>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</si>
  <si>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</si>
  <si>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</si>
  <si>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</si>
  <si>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</si>
  <si>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</si>
  <si>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</si>
  <si>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</si>
  <si>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</si>
  <si>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</si>
  <si>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</si>
  <si>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</si>
  <si>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</si>
  <si>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</si>
  <si>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</si>
  <si>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</si>
  <si>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</si>
  <si>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</si>
  <si>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</si>
  <si>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</si>
  <si>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</si>
  <si>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</si>
  <si>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</si>
  <si>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</si>
  <si>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</si>
  <si>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</si>
  <si>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</si>
  <si>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</si>
  <si>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</si>
  <si>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</si>
  <si>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</si>
  <si>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</si>
  <si>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</si>
  <si>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</si>
  <si>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</si>
  <si>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</si>
  <si>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</si>
  <si>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</si>
  <si>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</si>
  <si>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</si>
  <si>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</si>
  <si>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</si>
  <si>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</si>
  <si>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</si>
  <si>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</si>
  <si>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</si>
  <si>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</si>
  <si>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</si>
  <si>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</si>
  <si>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</si>
  <si>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</si>
  <si>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</si>
  <si>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</si>
  <si>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</si>
  <si>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</si>
  <si>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</si>
  <si>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</si>
  <si>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</si>
  <si>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</si>
  <si>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</si>
  <si>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</si>
  <si>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</si>
  <si>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</si>
  <si>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</si>
  <si>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</si>
  <si>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</si>
  <si>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</si>
  <si>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</si>
  <si>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</si>
  <si>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</si>
  <si>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</si>
  <si>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</si>
  <si>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</si>
  <si>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</si>
  <si>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</si>
  <si>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</si>
  <si>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</si>
  <si>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</si>
  <si>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</si>
  <si>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</si>
  <si>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</si>
  <si>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</si>
  <si>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</si>
  <si>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</si>
  <si>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</si>
  <si>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</si>
  <si>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</si>
  <si>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</si>
  <si>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</si>
  <si>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</si>
  <si>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</si>
  <si>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</si>
  <si>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</si>
  <si>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</si>
  <si>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</si>
  <si>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</si>
  <si>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</si>
  <si>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</si>
  <si>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</si>
  <si>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</si>
  <si>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</si>
  <si>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</si>
  <si>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</si>
  <si>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</si>
  <si>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</si>
  <si>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</si>
  <si>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</si>
  <si>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</si>
  <si>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</si>
  <si>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</si>
  <si>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</si>
  <si>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</si>
  <si>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</si>
  <si>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</si>
  <si>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</si>
  <si>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</si>
  <si>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</si>
  <si>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</si>
  <si>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</si>
  <si>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</si>
  <si>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</si>
  <si>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</si>
  <si>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</si>
  <si>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</si>
  <si>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</si>
  <si>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</si>
  <si>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</si>
  <si>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</si>
  <si>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</si>
  <si>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</si>
  <si>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</si>
  <si>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</si>
  <si>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</si>
  <si>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</si>
  <si>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</si>
  <si>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</si>
  <si>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</si>
  <si>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</si>
  <si>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</si>
  <si>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</si>
  <si>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</si>
  <si>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</si>
  <si>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</si>
  <si>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</si>
  <si>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</si>
  <si>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</si>
  <si>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</si>
  <si>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</si>
  <si>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</si>
  <si>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</si>
  <si>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</si>
  <si>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</si>
  <si>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</si>
  <si>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</si>
  <si>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</si>
  <si>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</si>
  <si>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</si>
  <si>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</si>
  <si>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</si>
  <si>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</si>
  <si>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</si>
  <si>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</si>
  <si>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</si>
  <si>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</si>
  <si>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</si>
  <si>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</si>
  <si>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</si>
  <si>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</si>
  <si>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</si>
  <si>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</si>
  <si>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</si>
  <si>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</si>
  <si>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</si>
  <si>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</si>
  <si>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</si>
  <si>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</si>
  <si>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</si>
  <si>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</si>
  <si>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</si>
  <si>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</si>
  <si>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</si>
  <si>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</si>
  <si>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</si>
  <si>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</si>
  <si>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</si>
  <si>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</si>
  <si>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</si>
  <si>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</si>
  <si>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</si>
  <si>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</si>
  <si>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</si>
  <si>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</si>
  <si>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</si>
  <si>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</si>
  <si>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</si>
  <si>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</si>
  <si>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</si>
  <si>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</si>
  <si>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</si>
  <si>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</si>
  <si>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</si>
  <si>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</si>
  <si>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</si>
  <si>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</si>
  <si>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</si>
  <si>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</si>
  <si>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</si>
  <si>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</si>
  <si>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</si>
  <si>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</si>
  <si>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</si>
  <si>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</si>
  <si>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</si>
  <si>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</si>
  <si>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</si>
  <si>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</si>
  <si>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</si>
  <si>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</si>
  <si>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</si>
  <si>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</si>
  <si>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</si>
  <si>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</si>
  <si>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</si>
  <si>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</si>
  <si>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</si>
  <si>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</si>
  <si>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</si>
  <si>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</si>
  <si>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</si>
  <si>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</si>
  <si>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</si>
  <si>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</si>
  <si>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</si>
  <si>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</si>
  <si>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</si>
  <si>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</si>
  <si>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</si>
  <si>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</si>
  <si>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</si>
  <si>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</si>
  <si>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</si>
  <si>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</si>
  <si>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</si>
  <si>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</si>
  <si>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</si>
  <si>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</si>
  <si>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</si>
  <si>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</si>
  <si>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</si>
  <si>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</si>
  <si>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</si>
  <si>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</si>
  <si>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</si>
  <si>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</si>
  <si>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</si>
  <si>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</si>
  <si>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</si>
  <si>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</si>
  <si>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</si>
  <si>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</si>
  <si>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</si>
  <si>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</si>
  <si>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</si>
  <si>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</si>
  <si>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</si>
  <si>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</si>
  <si>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</si>
  <si>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</si>
  <si>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</si>
  <si>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</si>
  <si>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</si>
  <si>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</si>
  <si>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</si>
  <si>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</si>
  <si>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</si>
  <si>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</si>
  <si>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</si>
  <si>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</si>
  <si>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</si>
  <si>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</si>
  <si>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</si>
  <si>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</si>
  <si>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</si>
  <si>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</si>
  <si>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</si>
  <si>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</si>
  <si>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</si>
  <si>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</si>
  <si>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</si>
  <si>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</si>
  <si>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</si>
  <si>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</si>
  <si>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</si>
  <si>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</si>
  <si>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</si>
  <si>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</si>
  <si>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</si>
  <si>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</si>
  <si>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</si>
  <si>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</si>
  <si>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</si>
  <si>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</si>
  <si>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</si>
  <si>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</si>
  <si>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</si>
  <si>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</si>
  <si>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</si>
  <si>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</si>
  <si>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</si>
  <si>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</si>
  <si>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</si>
  <si>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</si>
  <si>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</si>
  <si>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</si>
  <si>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</si>
  <si>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</si>
  <si>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</si>
  <si>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</si>
  <si>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</si>
  <si>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</si>
  <si>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</si>
  <si>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</si>
  <si>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</si>
  <si>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</si>
  <si>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</si>
  <si>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</si>
  <si>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</si>
  <si>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</si>
  <si>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</si>
  <si>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</si>
  <si>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</si>
  <si>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</si>
  <si>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</si>
  <si>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</si>
  <si>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</si>
  <si>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</si>
  <si>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</si>
  <si>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</si>
  <si>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</si>
  <si>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</si>
  <si>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</si>
  <si>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</si>
  <si>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</si>
  <si>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</si>
  <si>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</si>
  <si>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</si>
  <si>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</si>
  <si>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</si>
  <si>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</si>
  <si>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</si>
  <si>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</si>
  <si>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</si>
  <si>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</si>
  <si>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</si>
  <si>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</si>
  <si>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</si>
  <si>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</si>
  <si>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</si>
  <si>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</si>
  <si>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</si>
  <si>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</si>
  <si>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</si>
  <si>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</si>
  <si>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</si>
  <si>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</si>
  <si>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</si>
  <si>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</si>
  <si>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</si>
  <si>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</si>
  <si>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</si>
  <si>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</si>
  <si>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</si>
  <si>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</si>
  <si>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</si>
  <si>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</si>
  <si>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</si>
  <si>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</si>
  <si>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</si>
  <si>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</si>
  <si>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</si>
  <si>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</si>
  <si>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</si>
  <si>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</si>
  <si>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</si>
  <si>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</si>
  <si>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</si>
  <si>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</si>
  <si>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</si>
  <si>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</si>
  <si>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</si>
  <si>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</si>
  <si>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</si>
  <si>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</si>
  <si>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</si>
  <si>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</si>
  <si>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</si>
  <si>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</si>
  <si>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</si>
  <si>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</si>
  <si>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</si>
  <si>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</si>
  <si>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</si>
  <si>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</si>
  <si>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</si>
  <si>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</si>
  <si>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</si>
  <si>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</si>
  <si>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</si>
  <si>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</si>
  <si>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</si>
  <si>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</si>
  <si>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</si>
  <si>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</si>
  <si>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</si>
  <si>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</si>
  <si>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</si>
  <si>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</si>
  <si>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</si>
  <si>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</si>
  <si>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</si>
  <si>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</si>
  <si>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</si>
  <si>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</si>
  <si>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</si>
  <si>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</si>
  <si>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</si>
  <si>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</si>
  <si>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</si>
  <si>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</si>
  <si>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</si>
  <si>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</si>
  <si>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</si>
  <si>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</si>
  <si>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</si>
  <si>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</si>
  <si>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</si>
  <si>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</si>
  <si>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</si>
  <si>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</si>
  <si>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</si>
  <si>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</si>
  <si>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</si>
  <si>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</si>
  <si>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</si>
  <si>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</si>
  <si>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</si>
  <si>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</si>
  <si>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</si>
  <si>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</si>
  <si>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</si>
  <si>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</si>
  <si>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</si>
  <si>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</si>
  <si>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</si>
  <si>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</si>
  <si>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</si>
  <si>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</si>
  <si>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</si>
  <si>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</si>
  <si>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</si>
  <si>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</si>
  <si>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</si>
  <si>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</si>
  <si>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</si>
  <si>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</si>
  <si>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</si>
  <si>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</si>
  <si>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</si>
  <si>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</si>
  <si>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</si>
  <si>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</si>
  <si>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</si>
  <si>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</si>
  <si>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</si>
  <si>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</si>
  <si>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</si>
  <si>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</si>
  <si>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</si>
  <si>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</si>
  <si>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</si>
  <si>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</si>
  <si>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</si>
  <si>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</si>
  <si>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</si>
  <si>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</si>
  <si>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</si>
  <si>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</si>
  <si>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</si>
  <si>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</si>
  <si>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</si>
  <si>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</si>
  <si>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</si>
  <si>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</si>
  <si>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</si>
  <si>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</si>
  <si>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</si>
  <si>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</si>
  <si>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</si>
  <si>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</si>
  <si>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</si>
  <si>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</si>
  <si>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</si>
  <si>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</si>
  <si>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</si>
  <si>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</si>
  <si>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</si>
  <si>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</si>
  <si>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</si>
  <si>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</si>
  <si>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</si>
  <si>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</si>
  <si>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</si>
  <si>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</si>
  <si>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</si>
  <si>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</si>
  <si>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</si>
  <si>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</si>
  <si>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</si>
  <si>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</si>
  <si>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</si>
  <si>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</si>
  <si>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</si>
  <si>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</si>
  <si>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</si>
  <si>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</si>
  <si>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</si>
  <si>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</si>
  <si>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</si>
  <si>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</si>
  <si>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</si>
  <si>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</si>
  <si>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</si>
  <si>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</si>
  <si>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</si>
  <si>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</si>
  <si>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</si>
  <si>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</si>
  <si>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</si>
  <si>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</si>
  <si>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</si>
  <si>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</si>
  <si>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</si>
  <si>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</si>
  <si>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</si>
  <si>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</si>
  <si>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</si>
  <si>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</si>
  <si>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</si>
  <si>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</si>
  <si>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</si>
  <si>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</si>
  <si>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</si>
  <si>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</si>
  <si>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</si>
  <si>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</si>
  <si>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</si>
  <si>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</si>
  <si>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</si>
  <si>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</si>
  <si>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</si>
  <si>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</si>
  <si>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</si>
  <si>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</si>
  <si>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</si>
  <si>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</si>
  <si>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</si>
  <si>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</si>
  <si>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</si>
  <si>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</si>
  <si>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</si>
  <si>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</si>
  <si>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</si>
  <si>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</si>
  <si>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</si>
  <si>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</si>
  <si>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</si>
  <si>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</si>
  <si>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</si>
  <si>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</si>
  <si>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</si>
  <si>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</si>
  <si>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</si>
  <si>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</si>
  <si>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</si>
  <si>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</si>
  <si>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</si>
  <si>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</si>
  <si>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</si>
  <si>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</si>
  <si>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</si>
  <si>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</si>
  <si>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</si>
  <si>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</si>
  <si>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</si>
  <si>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</si>
  <si>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</si>
  <si>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</si>
  <si>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</si>
  <si>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</si>
  <si>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</si>
  <si>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</si>
  <si>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</si>
  <si>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</si>
  <si>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</si>
  <si>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</si>
  <si>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</si>
  <si>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</si>
  <si>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</si>
  <si>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</si>
  <si>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</si>
  <si>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</si>
  <si>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</si>
  <si>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</si>
  <si>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</si>
  <si>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</si>
  <si>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</si>
  <si>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</si>
  <si>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</si>
  <si>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</si>
  <si>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</si>
  <si>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</si>
  <si>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</si>
  <si>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</si>
  <si>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</si>
  <si>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</si>
  <si>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</si>
  <si>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</si>
  <si>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</si>
  <si>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</si>
  <si>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</si>
  <si>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</si>
  <si>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</si>
  <si>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</si>
  <si>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</si>
  <si>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</si>
  <si>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</si>
  <si>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</si>
  <si>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</si>
  <si>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</si>
  <si>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</si>
  <si>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</si>
  <si>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</si>
  <si>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</si>
  <si>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</si>
  <si>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</si>
  <si>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</si>
  <si>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</si>
  <si>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</si>
  <si>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</si>
  <si>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</si>
  <si>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</si>
  <si>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</si>
  <si>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</si>
  <si>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</si>
  <si>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</si>
  <si>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</si>
  <si>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</si>
  <si>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</si>
  <si>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</si>
  <si>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</si>
  <si>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</si>
  <si>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</si>
  <si>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</si>
  <si>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</si>
  <si>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</si>
  <si>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</si>
  <si>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</si>
  <si>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</si>
  <si>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</si>
  <si>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</si>
  <si>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</si>
  <si>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</si>
  <si>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</si>
  <si>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</si>
  <si>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</si>
  <si>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</si>
  <si>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</si>
  <si>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</si>
  <si>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</si>
  <si>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</si>
  <si>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</si>
  <si>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</si>
  <si>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</si>
  <si>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</si>
  <si>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</si>
  <si>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</si>
  <si>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</si>
  <si>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</si>
  <si>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</si>
  <si>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</si>
  <si>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</si>
  <si>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</si>
  <si>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</si>
  <si>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</si>
  <si>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</si>
  <si>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</si>
  <si>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</si>
  <si>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</si>
  <si>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</si>
  <si>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</si>
  <si>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</si>
  <si>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</si>
  <si>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</si>
  <si>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</si>
  <si>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</si>
  <si>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</si>
  <si>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</si>
  <si>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</si>
  <si>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</si>
  <si>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</si>
  <si>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</si>
  <si>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</si>
  <si>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</si>
  <si>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</si>
  <si>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</si>
  <si>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</si>
  <si>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</si>
  <si>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</si>
  <si>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</si>
  <si>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</si>
  <si>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</si>
  <si>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</si>
  <si>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</si>
  <si>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</si>
  <si>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</si>
  <si>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</si>
  <si>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</si>
  <si>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</si>
  <si>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</si>
  <si>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</si>
  <si>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</si>
  <si>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</si>
  <si>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</si>
  <si>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</si>
  <si>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</si>
  <si>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</si>
  <si>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</si>
  <si>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</si>
  <si>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</si>
  <si>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</si>
  <si>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</si>
  <si>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</si>
  <si>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</si>
  <si>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</si>
  <si>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</si>
  <si>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</si>
  <si>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</si>
  <si>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</si>
  <si>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</si>
  <si>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</si>
  <si>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</si>
  <si>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</si>
  <si>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</si>
  <si>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</si>
  <si>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</si>
  <si>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</si>
  <si>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</si>
  <si>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</si>
  <si>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</si>
  <si>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</si>
  <si>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</si>
  <si>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</si>
  <si>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</si>
  <si>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</si>
  <si>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</si>
  <si>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</si>
  <si>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</si>
  <si>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</si>
  <si>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</si>
  <si>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</si>
  <si>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</si>
  <si>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</si>
  <si>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</si>
  <si>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</si>
  <si>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</si>
  <si>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</si>
  <si>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</si>
  <si>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</si>
  <si>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</si>
  <si>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</si>
  <si>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</si>
  <si>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</si>
  <si>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</si>
  <si>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</si>
  <si>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</si>
  <si>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</si>
  <si>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</si>
  <si>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</si>
  <si>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</si>
  <si>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</si>
  <si>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</si>
  <si>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</si>
  <si>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</si>
  <si>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</si>
  <si>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</si>
  <si>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</si>
  <si>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</si>
  <si>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</si>
  <si>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</si>
  <si>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</si>
  <si>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</si>
  <si>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</si>
  <si>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</si>
  <si>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</si>
  <si>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</si>
  <si>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</si>
  <si>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</si>
  <si>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</si>
  <si>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</si>
  <si>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</si>
  <si>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</si>
  <si>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</si>
  <si>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</si>
  <si>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</si>
  <si>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</si>
  <si>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</si>
  <si>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</si>
  <si>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</si>
  <si>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</si>
  <si>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</si>
  <si>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</si>
  <si>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</si>
  <si>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</si>
  <si>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</si>
  <si>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</si>
  <si>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</si>
  <si>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</si>
  <si>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</si>
  <si>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</si>
  <si>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</si>
  <si>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</si>
  <si>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</si>
  <si>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</si>
  <si>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</si>
  <si>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</si>
  <si>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</si>
  <si>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</si>
  <si>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</si>
  <si>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</si>
  <si>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</si>
  <si>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</si>
  <si>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</si>
  <si>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</si>
  <si>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</si>
  <si>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</si>
  <si>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</si>
  <si>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</si>
  <si>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</si>
  <si>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</si>
  <si>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</si>
  <si>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</si>
  <si>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</si>
  <si>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</si>
  <si>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</si>
  <si>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</si>
  <si>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</si>
  <si>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</si>
  <si>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</si>
  <si>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</si>
  <si>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</si>
  <si>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</si>
  <si>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</si>
  <si>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</si>
  <si>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</si>
  <si>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</si>
  <si>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</si>
  <si>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</si>
  <si>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</si>
  <si>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</si>
  <si>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</si>
  <si>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</si>
  <si>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</si>
  <si>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</si>
  <si>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</si>
  <si>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</si>
  <si>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</si>
  <si>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</si>
  <si>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</si>
  <si>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</si>
  <si>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</si>
  <si>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</si>
  <si>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</si>
  <si>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</si>
  <si>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</si>
  <si>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</si>
  <si>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</si>
  <si>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</si>
  <si>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</si>
  <si>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</si>
  <si>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</si>
  <si>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</si>
  <si>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</si>
  <si>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</si>
  <si>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</si>
  <si>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</si>
  <si>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</si>
  <si>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</si>
  <si>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</si>
  <si>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</si>
  <si>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</si>
  <si>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</si>
  <si>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</si>
  <si>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</si>
  <si>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</si>
  <si>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</si>
  <si>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</si>
  <si>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</si>
  <si>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</si>
  <si>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</si>
  <si>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</si>
  <si>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</si>
  <si>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</si>
  <si>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</si>
  <si>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</si>
  <si>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</si>
  <si>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</si>
  <si>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</si>
  <si>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</si>
  <si>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</si>
  <si>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</si>
  <si>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</si>
  <si>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</si>
  <si>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</si>
  <si>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</si>
  <si>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</si>
  <si>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</si>
  <si>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</si>
  <si>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</si>
  <si>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</si>
  <si>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</si>
  <si>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</si>
  <si>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</si>
  <si>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</si>
  <si>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</si>
  <si>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</si>
  <si>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</si>
  <si>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</si>
  <si>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</si>
  <si>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</si>
  <si>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</si>
  <si>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</si>
  <si>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</si>
  <si>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</si>
  <si>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</si>
  <si>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</si>
  <si>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</si>
  <si>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</si>
  <si>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</si>
  <si>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</si>
  <si>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</si>
  <si>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</si>
  <si>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</si>
  <si>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</si>
  <si>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</si>
  <si>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</si>
  <si>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</si>
  <si>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</si>
  <si>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</si>
  <si>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</si>
  <si>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</si>
  <si>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</si>
  <si>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</si>
  <si>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</si>
  <si>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</si>
  <si>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</si>
  <si>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</si>
  <si>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</si>
  <si>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</si>
  <si>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</si>
  <si>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</si>
  <si>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</si>
  <si>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</si>
  <si>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</si>
  <si>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</si>
  <si>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</si>
  <si>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</si>
  <si>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</si>
  <si>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</si>
  <si>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</si>
  <si>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</si>
  <si>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</si>
  <si>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</si>
  <si>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</si>
  <si>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</si>
  <si>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</si>
  <si>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</si>
  <si>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</si>
  <si>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</si>
  <si>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</si>
  <si>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</si>
  <si>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</si>
  <si>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</si>
  <si>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</si>
  <si>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</si>
  <si>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</si>
  <si>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</si>
  <si>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</si>
  <si>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</si>
  <si>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</si>
  <si>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</si>
  <si>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</si>
  <si>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</si>
  <si>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</si>
  <si>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</si>
  <si>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</si>
  <si>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</si>
  <si>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</si>
  <si>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</si>
  <si>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</si>
  <si>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</si>
  <si>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</si>
  <si>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</si>
  <si>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</si>
  <si>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</si>
  <si>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</si>
  <si>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</si>
  <si>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</si>
  <si>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</si>
  <si>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</si>
  <si>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</si>
  <si>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</si>
  <si>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</si>
  <si>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</si>
  <si>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</si>
  <si>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</si>
  <si>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</si>
  <si>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</si>
  <si>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</si>
  <si>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</si>
  <si>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</si>
  <si>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</si>
  <si>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</si>
  <si>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</si>
  <si>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</si>
  <si>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</si>
  <si>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</si>
  <si>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</si>
  <si>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</si>
  <si>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</si>
  <si>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</si>
  <si>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</si>
  <si>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</si>
  <si>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</si>
  <si>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</si>
  <si>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</si>
  <si>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</si>
  <si>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</si>
  <si>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</si>
  <si>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</si>
  <si>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</si>
  <si>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</si>
  <si>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</si>
  <si>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</si>
  <si>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</si>
  <si>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</si>
  <si>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</si>
  <si>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</si>
  <si>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</si>
  <si>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</si>
  <si>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</si>
  <si>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</si>
  <si>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</si>
  <si>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</si>
  <si>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</si>
  <si>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</si>
  <si>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</si>
  <si>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</si>
  <si>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</si>
  <si>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</si>
  <si>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</si>
  <si>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</si>
  <si>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</si>
  <si>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</si>
  <si>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</si>
  <si>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</si>
  <si>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</si>
  <si>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</si>
  <si>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</si>
  <si>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</si>
  <si>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</si>
  <si>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</si>
  <si>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</si>
  <si>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</si>
  <si>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</si>
  <si>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</si>
  <si>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</si>
  <si>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</si>
  <si>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</si>
  <si>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</si>
  <si>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</si>
  <si>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</si>
  <si>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</si>
  <si>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</si>
  <si>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</si>
  <si>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</si>
  <si>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</si>
  <si>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</si>
  <si>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</si>
  <si>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</si>
  <si>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</si>
  <si>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</si>
  <si>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</si>
  <si>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</si>
  <si>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</si>
  <si>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</si>
  <si>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</si>
  <si>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</si>
  <si>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</si>
  <si>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</si>
  <si>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</si>
  <si>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</si>
  <si>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</si>
  <si>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</si>
  <si>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</si>
  <si>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</si>
  <si>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</si>
  <si>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</si>
  <si>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</si>
  <si>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</si>
  <si>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</si>
  <si>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</si>
  <si>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</si>
  <si>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</si>
  <si>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</si>
  <si>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</si>
  <si>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</si>
  <si>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</si>
  <si>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</si>
  <si>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</si>
  <si>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</si>
  <si>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</si>
  <si>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</si>
  <si>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</si>
  <si>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</si>
  <si>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</si>
  <si>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</si>
  <si>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</si>
  <si>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</si>
  <si>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</si>
  <si>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</si>
  <si>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</si>
  <si>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</si>
  <si>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</si>
  <si>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</si>
  <si>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</si>
  <si>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</si>
  <si>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</si>
  <si>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</si>
  <si>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</si>
  <si>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</si>
  <si>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</si>
  <si>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</si>
  <si>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</si>
  <si>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</si>
  <si>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</si>
  <si>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</si>
  <si>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</si>
  <si>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</si>
  <si>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</si>
  <si>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</si>
  <si>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</si>
  <si>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</si>
  <si>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</si>
  <si>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</si>
  <si>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</si>
  <si>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</si>
  <si>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</si>
  <si>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</si>
  <si>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</si>
  <si>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</si>
  <si>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</si>
  <si>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</si>
  <si>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</si>
  <si>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</si>
  <si>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</si>
  <si>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</si>
  <si>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</si>
  <si>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</si>
  <si>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</si>
  <si>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</si>
  <si>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</si>
  <si>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</si>
  <si>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</si>
  <si>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</si>
  <si>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</si>
  <si>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</si>
  <si>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</si>
  <si>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</si>
  <si>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</si>
  <si>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</si>
  <si>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</si>
  <si>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</si>
  <si>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</si>
  <si>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</si>
  <si>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</si>
  <si>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</si>
  <si>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</si>
  <si>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</si>
  <si>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</si>
  <si>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</si>
  <si>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</si>
  <si>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</si>
  <si>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</si>
  <si>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</si>
  <si>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</si>
  <si>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</si>
  <si>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</si>
  <si>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</si>
  <si>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</si>
  <si>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</si>
  <si>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</si>
  <si>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</si>
  <si>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</si>
  <si>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</si>
  <si>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</si>
  <si>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</si>
  <si>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</si>
  <si>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</si>
  <si>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</si>
  <si>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</si>
  <si>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</si>
  <si>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</si>
  <si>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</si>
  <si>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</si>
  <si>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</si>
  <si>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</si>
  <si>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</si>
  <si>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</si>
  <si>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</si>
  <si>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</si>
  <si>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</si>
  <si>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</si>
  <si>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</si>
  <si>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</si>
  <si>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</si>
  <si>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</si>
  <si>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</si>
  <si>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</si>
  <si>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</si>
  <si>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</si>
  <si>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</si>
  <si>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</si>
  <si>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</si>
  <si>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</si>
  <si>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</si>
  <si>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</si>
  <si>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</si>
  <si>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</si>
  <si>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</si>
  <si>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</si>
  <si>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</si>
  <si>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</si>
  <si>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</si>
  <si>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</si>
  <si>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</si>
  <si>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</si>
  <si>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</si>
  <si>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</si>
  <si>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</si>
  <si>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</si>
  <si>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</si>
  <si>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</si>
  <si>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</si>
  <si>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</si>
  <si>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</si>
  <si>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</si>
  <si>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</si>
  <si>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</si>
  <si>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</si>
  <si>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</si>
  <si>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</si>
  <si>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</si>
  <si>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</si>
  <si>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</si>
  <si>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</si>
  <si>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</si>
  <si>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</si>
  <si>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</si>
  <si>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</si>
  <si>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</si>
  <si>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</si>
  <si>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</si>
  <si>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</si>
  <si>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</si>
  <si>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</si>
  <si>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</si>
  <si>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</si>
  <si>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</si>
  <si>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</si>
  <si>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</si>
  <si>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</si>
  <si>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</si>
  <si>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</si>
  <si>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</si>
  <si>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</si>
  <si>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</si>
  <si>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</si>
  <si>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</si>
  <si>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</si>
  <si>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</si>
  <si>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</si>
  <si>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</si>
  <si>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</si>
  <si>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</si>
  <si>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</si>
  <si>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</si>
  <si>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</si>
  <si>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</si>
  <si>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</si>
  <si>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</si>
  <si>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</si>
  <si>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</si>
  <si>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</si>
  <si>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</si>
  <si>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</si>
  <si>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</si>
  <si>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</si>
  <si>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</si>
  <si>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</si>
  <si>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</si>
  <si>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</si>
  <si>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</si>
  <si>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</si>
  <si>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</si>
  <si>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</si>
  <si>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</si>
  <si>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</si>
  <si>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</si>
  <si>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</si>
  <si>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</si>
  <si>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</si>
  <si>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</si>
  <si>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</si>
  <si>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</si>
  <si>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</si>
  <si>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</si>
  <si>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</si>
  <si>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</si>
  <si>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</si>
  <si>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</si>
  <si>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</si>
  <si>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</si>
  <si>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</si>
  <si>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</si>
  <si>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</si>
  <si>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</si>
  <si>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</si>
  <si>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</si>
  <si>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</si>
  <si>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</si>
  <si>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</si>
  <si>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</si>
  <si>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</si>
  <si>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</si>
  <si>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</si>
  <si>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</si>
  <si>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</si>
  <si>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</si>
  <si>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</si>
  <si>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</si>
  <si>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</si>
  <si>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</si>
  <si>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</si>
  <si>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</si>
  <si>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</si>
  <si>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</si>
  <si>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</si>
  <si>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</si>
  <si>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</si>
  <si>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</si>
  <si>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</si>
  <si>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</si>
  <si>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</si>
  <si>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</si>
  <si>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</si>
  <si>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</si>
  <si>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</si>
  <si>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</si>
  <si>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</si>
  <si>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</si>
  <si>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</si>
  <si>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</si>
  <si>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</si>
  <si>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</si>
  <si>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</si>
  <si>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</si>
  <si>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</si>
  <si>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</si>
  <si>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</si>
  <si>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</si>
  <si>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</si>
  <si>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</si>
  <si>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</si>
  <si>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</si>
  <si>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</si>
  <si>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</si>
  <si>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</si>
  <si>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</si>
  <si>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</si>
  <si>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</si>
  <si>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</si>
  <si>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</si>
  <si>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</si>
  <si>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</si>
  <si>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</si>
  <si>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</si>
  <si>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</si>
  <si>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</si>
  <si>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</si>
  <si>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</si>
  <si>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</si>
  <si>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</si>
  <si>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</si>
  <si>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</si>
  <si>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</si>
  <si>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</si>
  <si>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</si>
  <si>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</si>
  <si>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</si>
  <si>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</si>
  <si>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</si>
  <si>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</si>
  <si>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</si>
  <si>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</si>
  <si>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</si>
  <si>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</si>
  <si>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</si>
  <si>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</si>
  <si>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</si>
  <si>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</si>
  <si>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</si>
  <si>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</si>
  <si>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</si>
  <si>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</si>
  <si>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</si>
  <si>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</si>
  <si>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</si>
  <si>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</si>
  <si>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</si>
  <si>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</si>
  <si>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</si>
  <si>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</si>
  <si>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</si>
  <si>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</si>
  <si>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</si>
  <si>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</si>
  <si>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</si>
  <si>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</si>
  <si>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</si>
  <si>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</si>
  <si>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</si>
  <si>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</si>
  <si>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</si>
  <si>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</si>
  <si>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</si>
  <si>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</si>
  <si>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</si>
  <si>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</si>
  <si>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</si>
  <si>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</si>
  <si>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</si>
  <si>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</si>
  <si>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</si>
  <si>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</si>
  <si>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</si>
  <si>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</si>
  <si>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</si>
  <si>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</si>
  <si>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</si>
  <si>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</si>
  <si>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</si>
  <si>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</si>
  <si>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</si>
  <si>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</si>
  <si>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</si>
  <si>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</si>
  <si>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</si>
  <si>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</si>
  <si>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</si>
  <si>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</si>
  <si>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</si>
  <si>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</si>
  <si>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</si>
  <si>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</si>
  <si>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</si>
  <si>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</si>
  <si>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</si>
  <si>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</si>
  <si>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</si>
  <si>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</si>
  <si>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</si>
  <si>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</si>
  <si>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</si>
  <si>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</si>
  <si>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</si>
  <si>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</si>
  <si>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</si>
  <si>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</si>
  <si>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</si>
  <si>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</si>
  <si>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</si>
  <si>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</si>
  <si>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</si>
  <si>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</si>
  <si>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</si>
  <si>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</si>
  <si>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</si>
  <si>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</si>
  <si>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</si>
  <si>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</si>
  <si>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</si>
  <si>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</si>
  <si>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</si>
  <si>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</si>
  <si>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</si>
  <si>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</si>
  <si>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</si>
  <si>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</si>
  <si>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</si>
  <si>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</si>
  <si>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</si>
  <si>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</si>
  <si>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</si>
  <si>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</si>
  <si>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</si>
  <si>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</si>
  <si>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</si>
  <si>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</si>
  <si>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</si>
  <si>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</si>
  <si>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</si>
  <si>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</si>
  <si>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</si>
  <si>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</si>
  <si>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</si>
  <si>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</si>
  <si>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</si>
  <si>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</si>
  <si>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</si>
  <si>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</si>
  <si>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</si>
  <si>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</si>
  <si>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</si>
  <si>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</si>
  <si>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</si>
  <si>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</si>
  <si>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</si>
  <si>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</si>
  <si>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</si>
  <si>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</si>
  <si>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</si>
  <si>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</si>
  <si>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</si>
  <si>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</si>
  <si>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</si>
  <si>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</si>
  <si>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</si>
  <si>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</si>
  <si>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</si>
  <si>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</si>
  <si>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</si>
  <si>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</si>
  <si>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</si>
  <si>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</si>
  <si>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</si>
  <si>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</si>
  <si>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</si>
  <si>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</si>
  <si>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</si>
  <si>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</si>
  <si>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</si>
  <si>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</si>
  <si>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</si>
  <si>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</si>
  <si>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</si>
  <si>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</si>
  <si>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</si>
  <si>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</si>
  <si>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</si>
  <si>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</si>
  <si>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</si>
  <si>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</si>
  <si>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</si>
  <si>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</si>
  <si>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</si>
  <si>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</si>
  <si>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</si>
  <si>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</si>
  <si>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</si>
  <si>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</si>
  <si>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</si>
  <si>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</si>
  <si>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</si>
  <si>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</si>
  <si>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</si>
  <si>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</si>
  <si>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</si>
  <si>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</si>
  <si>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</si>
  <si>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</si>
  <si>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</si>
  <si>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</si>
  <si>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</si>
  <si>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</si>
  <si>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</si>
  <si>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</si>
  <si>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</si>
  <si>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</si>
  <si>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</si>
  <si>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</si>
  <si>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</si>
  <si>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</si>
  <si>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</si>
  <si>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</si>
  <si>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</si>
  <si>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</si>
  <si>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</si>
  <si>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</si>
  <si>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</si>
  <si>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</si>
  <si>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</si>
  <si>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</si>
  <si>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</si>
  <si>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</si>
  <si>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</si>
  <si>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</si>
  <si>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</si>
  <si>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</si>
  <si>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</si>
  <si>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</si>
  <si>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</si>
  <si>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</si>
  <si>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</si>
  <si>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</si>
  <si>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</si>
  <si>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</si>
  <si>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</si>
  <si>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</si>
  <si>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</si>
  <si>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</si>
  <si>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</si>
  <si>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</si>
  <si>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</si>
  <si>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</si>
  <si>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</si>
  <si>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</si>
  <si>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</si>
  <si>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</si>
  <si>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</si>
  <si>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</si>
  <si>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</si>
  <si>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</si>
  <si>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</si>
  <si>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</si>
  <si>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</si>
  <si>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</si>
  <si>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</si>
  <si>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</si>
  <si>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</si>
  <si>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</si>
  <si>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</si>
  <si>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</si>
  <si>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</si>
  <si>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</si>
  <si>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</si>
  <si>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</si>
  <si>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</si>
  <si>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</si>
  <si>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</si>
  <si>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</si>
  <si>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</si>
  <si>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</si>
  <si>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</si>
  <si>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</si>
  <si>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</si>
  <si>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</si>
  <si>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</si>
  <si>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</si>
  <si>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</si>
  <si>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</si>
  <si>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</si>
  <si>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</si>
  <si>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</si>
  <si>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</si>
  <si>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</si>
  <si>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</si>
  <si>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</si>
  <si>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</si>
  <si>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</si>
  <si>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</si>
  <si>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</si>
  <si>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</si>
  <si>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</si>
  <si>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</si>
  <si>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</si>
  <si>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</si>
  <si>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</si>
  <si>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</si>
  <si>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</si>
  <si>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</si>
  <si>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</si>
  <si>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</si>
  <si>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</si>
  <si>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</si>
  <si>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</si>
  <si>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</si>
  <si>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</si>
  <si>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</si>
  <si>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</si>
  <si>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</si>
  <si>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</si>
  <si>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</si>
  <si>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</si>
  <si>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</si>
  <si>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</si>
  <si>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</si>
  <si>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</si>
  <si>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</si>
  <si>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</si>
  <si>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</si>
  <si>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</si>
  <si>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</si>
  <si>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</si>
  <si>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</si>
  <si>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</si>
  <si>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</si>
  <si>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</si>
  <si>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</si>
  <si>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</si>
  <si>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</si>
  <si>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</si>
  <si>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</si>
  <si>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</si>
  <si>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</si>
  <si>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</si>
  <si>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</si>
  <si>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</si>
  <si>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</si>
  <si>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</si>
  <si>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</si>
  <si>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</si>
  <si>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</si>
  <si>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</si>
  <si>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</si>
  <si>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</si>
  <si>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</si>
  <si>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</si>
  <si>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</si>
  <si>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</si>
  <si>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</si>
  <si>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</si>
  <si>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</si>
  <si>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</si>
  <si>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</si>
  <si>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</si>
  <si>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</si>
  <si>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</si>
  <si>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</si>
  <si>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</si>
  <si>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</si>
  <si>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</si>
  <si>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</si>
  <si>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</si>
  <si>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</si>
  <si>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</si>
  <si>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</si>
  <si>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</si>
  <si>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</si>
  <si>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</si>
  <si>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</si>
  <si>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</si>
  <si>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</si>
  <si>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</si>
  <si>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</si>
  <si>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</si>
  <si>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</si>
  <si>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</si>
  <si>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</si>
  <si>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</si>
  <si>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</si>
  <si>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</si>
  <si>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</si>
  <si>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</si>
  <si>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</si>
  <si>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</si>
  <si>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</si>
  <si>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</si>
  <si>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</si>
  <si>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</si>
  <si>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</si>
  <si>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</si>
  <si>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</si>
  <si>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</si>
  <si>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</si>
  <si>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</si>
  <si>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</si>
  <si>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</si>
  <si>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</si>
  <si>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</si>
  <si>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</si>
  <si>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</si>
  <si>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</si>
  <si>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</si>
  <si>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</si>
  <si>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</si>
  <si>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</si>
  <si>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</si>
  <si>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</si>
  <si>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</si>
  <si>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</si>
  <si>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</si>
  <si>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</si>
  <si>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</si>
  <si>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</si>
  <si>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</si>
  <si>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</si>
  <si>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</si>
  <si>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</si>
  <si>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</si>
  <si>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</si>
  <si>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</si>
  <si>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</si>
  <si>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</si>
  <si>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</si>
  <si>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</si>
  <si>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</si>
  <si>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</si>
  <si>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</si>
  <si>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</si>
  <si>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</si>
  <si>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</si>
  <si>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</si>
  <si>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</si>
  <si>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</si>
  <si>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</si>
  <si>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</si>
  <si>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</si>
  <si>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</si>
  <si>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</si>
  <si>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</si>
  <si>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</si>
  <si>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</si>
  <si>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</si>
  <si>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</si>
  <si>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</si>
  <si>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</si>
  <si>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</si>
  <si>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</si>
  <si>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</si>
  <si>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</si>
  <si>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</si>
  <si>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</si>
  <si>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</si>
  <si>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</si>
  <si>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</si>
  <si>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</si>
  <si>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</si>
  <si>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</si>
  <si>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</si>
  <si>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</si>
  <si>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</si>
  <si>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</si>
  <si>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</si>
  <si>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</si>
  <si>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</si>
  <si>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</si>
  <si>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</si>
  <si>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</si>
  <si>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</si>
  <si>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</si>
  <si>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</si>
  <si>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</si>
  <si>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</si>
  <si>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</si>
  <si>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</si>
  <si>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</si>
  <si>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</si>
  <si>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</si>
  <si>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</si>
  <si>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</si>
  <si>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</si>
  <si>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</si>
  <si>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</si>
  <si>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</si>
  <si>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</si>
  <si>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</si>
  <si>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</si>
  <si>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</si>
  <si>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</si>
  <si>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</si>
  <si>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</si>
  <si>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</si>
  <si>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</si>
  <si>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</si>
  <si>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</si>
  <si>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</si>
  <si>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</si>
  <si>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</si>
  <si>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</si>
  <si>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</si>
  <si>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</si>
  <si>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</si>
  <si>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</si>
  <si>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</si>
  <si>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</si>
  <si>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</si>
  <si>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</si>
  <si>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</si>
  <si>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</si>
  <si>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</si>
  <si>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</si>
  <si>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</si>
  <si>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</si>
  <si>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</si>
  <si>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</si>
  <si>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</si>
  <si>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</si>
  <si>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</si>
  <si>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</si>
  <si>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</si>
  <si>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</si>
  <si>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</si>
  <si>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</si>
  <si>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</si>
  <si>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</si>
  <si>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</si>
  <si>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</si>
  <si>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</si>
  <si>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</si>
  <si>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</si>
  <si>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</si>
  <si>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</si>
  <si>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</si>
  <si>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</si>
  <si>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</si>
  <si>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</si>
  <si>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</si>
  <si>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</si>
  <si>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</si>
  <si>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</si>
  <si>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</si>
  <si>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</si>
  <si>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</si>
  <si>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</si>
  <si>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</si>
  <si>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</si>
  <si>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</si>
  <si>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</si>
  <si>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</si>
  <si>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</si>
  <si>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</si>
  <si>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</si>
  <si>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</si>
  <si>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</si>
  <si>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</si>
  <si>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</si>
  <si>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</si>
  <si>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</si>
  <si>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</si>
  <si>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</si>
  <si>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</si>
  <si>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</si>
  <si>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</si>
  <si>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</si>
  <si>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</si>
  <si>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</si>
  <si>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</si>
  <si>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</si>
  <si>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</si>
  <si>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</si>
  <si>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</si>
  <si>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</si>
  <si>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</si>
  <si>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</si>
  <si>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</si>
  <si>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</si>
  <si>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</si>
  <si>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</si>
  <si>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</si>
  <si>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</si>
  <si>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</si>
  <si>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</si>
  <si>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</si>
  <si>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</si>
  <si>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</si>
  <si>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</si>
  <si>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</si>
  <si>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</si>
  <si>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</si>
  <si>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</si>
  <si>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</si>
  <si>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</si>
  <si>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</si>
  <si>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</si>
  <si>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</si>
  <si>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</si>
  <si>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</si>
  <si>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</si>
  <si>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</si>
  <si>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</si>
  <si>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</si>
  <si>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</si>
  <si>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</si>
  <si>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</si>
  <si>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</si>
  <si>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</si>
  <si>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</si>
  <si>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</si>
  <si>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</si>
  <si>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</si>
  <si>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</si>
  <si>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</si>
  <si>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</si>
  <si>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</si>
  <si>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</si>
  <si>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</si>
  <si>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</si>
  <si>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</si>
  <si>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</si>
  <si>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</si>
  <si>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</si>
  <si>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</si>
  <si>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</si>
  <si>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</si>
  <si>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</si>
  <si>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</si>
  <si>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</si>
  <si>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</si>
  <si>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</si>
  <si>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</si>
  <si>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</si>
  <si>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</si>
  <si>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</si>
  <si>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</si>
  <si>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</si>
  <si>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</si>
  <si>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</si>
  <si>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</si>
  <si>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</si>
  <si>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</si>
  <si>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</si>
  <si>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</si>
  <si>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</si>
  <si>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</si>
  <si>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</si>
  <si>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</si>
  <si>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</si>
  <si>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</si>
  <si>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</si>
  <si>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</si>
  <si>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</si>
  <si>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</si>
  <si>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</si>
  <si>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</si>
  <si>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</si>
  <si>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</si>
  <si>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</si>
  <si>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</si>
  <si>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</si>
  <si>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</si>
  <si>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</si>
  <si>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</si>
  <si>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</si>
  <si>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</si>
  <si>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</si>
  <si>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</si>
  <si>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</si>
  <si>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</si>
  <si>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</si>
  <si>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</si>
  <si>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</si>
  <si>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</si>
  <si>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</si>
  <si>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</si>
  <si>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</si>
  <si>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</si>
  <si>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</si>
  <si>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</si>
  <si>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</si>
  <si>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</si>
  <si>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</si>
  <si>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</si>
  <si>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</si>
  <si>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</si>
  <si>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</si>
  <si>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</si>
  <si>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</si>
  <si>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</si>
  <si>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</si>
  <si>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</si>
  <si>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</si>
  <si>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</si>
  <si>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</si>
  <si>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</si>
  <si>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</si>
  <si>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</si>
  <si>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</si>
  <si>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</si>
  <si>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</si>
  <si>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</si>
  <si>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</si>
  <si>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</si>
  <si>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</si>
  <si>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</si>
  <si>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</si>
  <si>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</si>
  <si>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</si>
  <si>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</si>
  <si>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</si>
  <si>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</si>
  <si>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</si>
  <si>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</si>
  <si>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</si>
  <si>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</si>
  <si>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</si>
  <si>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</si>
  <si>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</si>
  <si>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</si>
  <si>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</si>
  <si>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</si>
  <si>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</si>
  <si>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</si>
  <si>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</si>
  <si>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</si>
  <si>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</si>
  <si>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</si>
  <si>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</si>
  <si>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</si>
  <si>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</si>
  <si>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</si>
  <si>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</si>
  <si>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</si>
  <si>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</si>
  <si>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</si>
  <si>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</si>
  <si>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</si>
  <si>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</si>
  <si>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</si>
  <si>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</si>
  <si>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</si>
  <si>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</si>
  <si>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</si>
  <si>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</si>
  <si>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</si>
  <si>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</si>
  <si>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</si>
  <si>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</si>
  <si>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</si>
  <si>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</si>
  <si>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</si>
  <si>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</si>
  <si>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</si>
  <si>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</si>
  <si>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</si>
  <si>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</si>
  <si>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</si>
  <si>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</si>
  <si>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</si>
  <si>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</si>
  <si>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</si>
  <si>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</si>
  <si>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</si>
  <si>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</si>
  <si>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</si>
  <si>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</si>
  <si>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</si>
  <si>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</si>
  <si>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</si>
  <si>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</si>
  <si>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</si>
  <si>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</si>
  <si>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</si>
  <si>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</si>
  <si>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</si>
  <si>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</si>
  <si>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</si>
  <si>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</si>
  <si>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</si>
  <si>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</si>
  <si>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</si>
  <si>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</si>
  <si>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</si>
  <si>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</si>
  <si>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</si>
  <si>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</si>
  <si>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</si>
  <si>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</si>
  <si>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</si>
  <si>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</si>
  <si>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</si>
  <si>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</si>
  <si>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</si>
  <si>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</si>
  <si>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</si>
  <si>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</si>
  <si>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</si>
  <si>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</si>
  <si>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</si>
  <si>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</si>
  <si>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</si>
  <si>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</si>
  <si>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</si>
  <si>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</si>
  <si>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</si>
  <si>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</si>
  <si>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</si>
  <si>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</si>
  <si>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</si>
  <si>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</si>
  <si>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</si>
  <si>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</si>
  <si>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</si>
  <si>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</si>
  <si>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</si>
  <si>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</si>
  <si>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</si>
  <si>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</si>
  <si>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</si>
  <si>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</si>
  <si>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</si>
  <si>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</si>
  <si>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</si>
  <si>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</si>
  <si>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</si>
  <si>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</si>
  <si>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</si>
  <si>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</si>
  <si>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</si>
  <si>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</si>
  <si>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</si>
  <si>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</si>
  <si>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</si>
  <si>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</si>
  <si>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</si>
  <si>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</si>
  <si>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</si>
  <si>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</si>
  <si>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</si>
  <si>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</si>
  <si>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</si>
  <si>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</si>
  <si>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</si>
  <si>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</si>
  <si>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</si>
  <si>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</si>
  <si>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</si>
  <si>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</si>
  <si>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</si>
  <si>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</si>
  <si>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</si>
  <si>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</si>
  <si>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</si>
  <si>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</si>
  <si>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</si>
  <si>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</si>
  <si>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</si>
  <si>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</si>
  <si>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</si>
  <si>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</si>
  <si>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</si>
  <si>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</si>
  <si>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</si>
  <si>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</si>
  <si>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</si>
  <si>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</si>
  <si>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</si>
  <si>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</si>
  <si>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</si>
  <si>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</si>
  <si>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</si>
  <si>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</si>
  <si>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</si>
  <si>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</si>
  <si>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</si>
  <si>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</si>
  <si>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</si>
  <si>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</si>
  <si>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</si>
  <si>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</si>
  <si>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</si>
  <si>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</si>
  <si>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</si>
  <si>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</si>
  <si>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</si>
  <si>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</si>
  <si>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</si>
  <si>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</si>
  <si>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</si>
  <si>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</si>
  <si>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</si>
  <si>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</si>
  <si>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</si>
  <si>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</si>
  <si>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</si>
  <si>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</si>
  <si>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</si>
  <si>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</si>
  <si>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</si>
  <si>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</si>
  <si>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</si>
  <si>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</si>
  <si>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</si>
  <si>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</si>
  <si>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</si>
  <si>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</si>
  <si>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</si>
  <si>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</si>
  <si>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</si>
  <si>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</si>
  <si>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</si>
  <si>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</si>
  <si>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</si>
  <si>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</si>
  <si>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</si>
  <si>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</si>
  <si>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</si>
  <si>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</si>
  <si>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</si>
  <si>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</si>
  <si>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</si>
  <si>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</si>
  <si>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</si>
  <si>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</si>
  <si>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</si>
  <si>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</si>
  <si>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</si>
  <si>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</si>
  <si>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</si>
  <si>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</si>
  <si>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</si>
  <si>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</si>
  <si>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</si>
  <si>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</si>
  <si>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</si>
  <si>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</si>
  <si>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</si>
  <si>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</si>
  <si>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</si>
  <si>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</si>
  <si>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</si>
  <si>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</si>
  <si>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</si>
  <si>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</si>
  <si>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</si>
  <si>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</si>
  <si>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</si>
  <si>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</si>
  <si>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</si>
  <si>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</si>
  <si>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</si>
  <si>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</si>
  <si>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</si>
  <si>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</si>
  <si>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</si>
  <si>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</si>
  <si>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</si>
  <si>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</si>
  <si>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</si>
  <si>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</si>
  <si>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</si>
  <si>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</si>
  <si>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</si>
  <si>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</si>
  <si>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</si>
  <si>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</si>
  <si>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</si>
  <si>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</si>
  <si>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</si>
  <si>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</si>
  <si>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</si>
  <si>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</si>
  <si>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</si>
  <si>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</si>
  <si>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</si>
  <si>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</si>
  <si>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</si>
  <si>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</si>
  <si>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</si>
  <si>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</si>
  <si>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</si>
  <si>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</si>
  <si>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</si>
  <si>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</si>
  <si>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</si>
  <si>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</si>
  <si>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</si>
  <si>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</si>
  <si>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</si>
  <si>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</si>
  <si>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</si>
  <si>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</si>
  <si>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</si>
  <si>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</si>
  <si>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</si>
  <si>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</si>
  <si>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</si>
  <si>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</si>
  <si>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</si>
  <si>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</si>
  <si>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</si>
  <si>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</si>
  <si>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</si>
  <si>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</si>
  <si>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</si>
  <si>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</si>
  <si>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</si>
  <si>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</si>
  <si>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</si>
  <si>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</si>
  <si>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</si>
  <si>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</si>
  <si>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</si>
  <si>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</si>
  <si>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</si>
  <si>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</si>
  <si>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</si>
  <si>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</si>
  <si>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</si>
  <si>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</si>
  <si>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</si>
  <si>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</si>
  <si>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</si>
  <si>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</si>
  <si>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</si>
  <si>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</si>
  <si>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</si>
  <si>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</si>
  <si>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</si>
  <si>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</si>
  <si>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</si>
  <si>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</si>
  <si>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</si>
  <si>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</si>
  <si>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</si>
  <si>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</si>
  <si>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</si>
  <si>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</si>
  <si>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</si>
  <si>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</si>
  <si>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</si>
  <si>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</si>
  <si>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</si>
  <si>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</si>
  <si>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</si>
  <si>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</si>
  <si>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</si>
  <si>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</si>
  <si>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</si>
  <si>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</si>
  <si>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</si>
  <si>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</si>
  <si>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</si>
  <si>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</si>
  <si>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</si>
  <si>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</si>
  <si>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</si>
  <si>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</si>
  <si>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</si>
  <si>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</si>
  <si>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</si>
  <si>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</si>
  <si>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</si>
  <si>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</si>
  <si>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</si>
  <si>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</si>
  <si>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</si>
  <si>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</si>
  <si>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</si>
  <si>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</si>
  <si>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</si>
  <si>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</si>
  <si>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</si>
  <si>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</si>
  <si>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</si>
  <si>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</si>
  <si>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</si>
  <si>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</si>
  <si>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</si>
  <si>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</si>
  <si>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</si>
  <si>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</si>
  <si>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</si>
  <si>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</si>
  <si>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</si>
  <si>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</si>
  <si>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</si>
  <si>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</si>
  <si>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</si>
  <si>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</si>
  <si>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</si>
  <si>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</si>
  <si>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</si>
  <si>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</si>
  <si>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</si>
  <si>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</si>
  <si>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</si>
  <si>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</si>
  <si>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</si>
  <si>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</si>
  <si>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</si>
  <si>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</si>
  <si>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</si>
  <si>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</si>
  <si>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</si>
  <si>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</si>
  <si>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</si>
  <si>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</si>
  <si>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</si>
  <si>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</si>
  <si>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</si>
  <si>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</si>
  <si>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</si>
  <si>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</si>
  <si>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</si>
  <si>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</si>
  <si>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</si>
  <si>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</si>
  <si>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</si>
  <si>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</si>
  <si>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</si>
  <si>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</si>
  <si>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</si>
  <si>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</si>
  <si>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</si>
  <si>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</si>
  <si>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</si>
  <si>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</si>
  <si>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</si>
  <si>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</si>
  <si>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</si>
  <si>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</si>
  <si>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</si>
  <si>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</si>
  <si>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</si>
  <si>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</si>
  <si>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</si>
  <si>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</si>
  <si>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</si>
  <si>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</si>
  <si>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</si>
  <si>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</si>
  <si>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</si>
  <si>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</si>
  <si>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</si>
  <si>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</si>
  <si>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</si>
  <si>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</si>
  <si>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</si>
  <si>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</si>
  <si>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</si>
  <si>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</si>
  <si>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</si>
  <si>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</si>
  <si>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</si>
  <si>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</si>
  <si>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</si>
  <si>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</si>
  <si>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</si>
  <si>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</si>
  <si>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</si>
  <si>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</si>
  <si>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</si>
  <si>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</si>
  <si>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</si>
  <si>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</si>
  <si>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</si>
  <si>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</si>
  <si>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</si>
  <si>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</si>
  <si>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</si>
  <si>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</si>
  <si>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</si>
  <si>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</si>
  <si>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</si>
  <si>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</si>
  <si>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</si>
  <si>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</si>
  <si>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</si>
  <si>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</si>
  <si>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</si>
  <si>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</si>
  <si>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</si>
  <si>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</si>
  <si>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</si>
  <si>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</si>
  <si>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</si>
  <si>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</si>
  <si>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</si>
  <si>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</si>
  <si>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</si>
  <si>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</si>
  <si>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</si>
  <si>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</si>
  <si>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</si>
  <si>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</si>
  <si>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</si>
  <si>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</si>
  <si>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</si>
  <si>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</si>
  <si>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</si>
  <si>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</si>
  <si>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</si>
  <si>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</si>
  <si>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</si>
  <si>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</si>
  <si>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</si>
  <si>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</si>
  <si>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</si>
  <si>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</si>
  <si>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</si>
  <si>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</si>
  <si>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</si>
  <si>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</si>
  <si>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</si>
  <si>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</si>
  <si>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</si>
  <si>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</si>
  <si>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</si>
  <si>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</si>
  <si>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</si>
  <si>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</si>
  <si>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</si>
  <si>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</si>
  <si>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</si>
  <si>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</si>
  <si>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</si>
  <si>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</si>
  <si>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</si>
  <si>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</si>
  <si>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</si>
  <si>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</si>
  <si>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</si>
  <si>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</si>
  <si>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</si>
  <si>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</si>
  <si>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</si>
  <si>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</si>
  <si>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</si>
  <si>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</si>
  <si>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</si>
  <si>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</si>
  <si>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</si>
  <si>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</si>
  <si>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</si>
  <si>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</si>
  <si>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</si>
  <si>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</si>
  <si>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</si>
  <si>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</si>
  <si>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</si>
  <si>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</si>
  <si>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</si>
  <si>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</si>
  <si>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</si>
  <si>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</si>
  <si>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</si>
  <si>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</si>
  <si>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</si>
  <si>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</si>
  <si>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</si>
  <si>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</si>
  <si>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</si>
  <si>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</si>
  <si>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</si>
  <si>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</si>
  <si>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</si>
  <si>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</si>
  <si>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</si>
  <si>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</si>
  <si>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</si>
  <si>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</si>
  <si>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</si>
  <si>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</si>
  <si>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</si>
  <si>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</si>
  <si>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</si>
  <si>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</si>
  <si>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</si>
  <si>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</si>
  <si>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</si>
  <si>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</si>
  <si>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</si>
  <si>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</si>
  <si>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</si>
  <si>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</si>
  <si>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</si>
  <si>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</si>
  <si>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</si>
  <si>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</si>
  <si>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</si>
  <si>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</si>
  <si>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</si>
  <si>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</si>
  <si>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</si>
  <si>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</si>
  <si>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</si>
  <si>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</si>
  <si>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</si>
  <si>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</si>
  <si>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</si>
  <si>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</si>
  <si>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</si>
  <si>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</si>
  <si>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</si>
  <si>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</si>
  <si>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</si>
  <si>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</si>
  <si>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</si>
  <si>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</si>
  <si>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</si>
  <si>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</si>
  <si>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</si>
  <si>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</si>
  <si>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</si>
  <si>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</si>
  <si>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</si>
  <si>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</si>
  <si>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</si>
  <si>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</si>
  <si>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</si>
  <si>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</si>
  <si>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</si>
  <si>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</si>
  <si>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</si>
  <si>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</si>
  <si>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</si>
  <si>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</si>
  <si>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</si>
  <si>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</si>
  <si>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</si>
  <si>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</si>
  <si>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</si>
  <si>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</si>
  <si>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</si>
  <si>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</si>
  <si>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</si>
  <si>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</si>
  <si>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</si>
  <si>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</si>
  <si>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</si>
  <si>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</si>
  <si>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</si>
  <si>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</si>
  <si>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</si>
  <si>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</si>
  <si>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</si>
  <si>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</si>
  <si>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</si>
  <si>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</si>
  <si>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</si>
  <si>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</si>
  <si>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</si>
  <si>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</si>
  <si>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</si>
  <si>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</si>
  <si>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</si>
  <si>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</si>
  <si>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</si>
  <si>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</si>
  <si>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</si>
  <si>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</si>
  <si>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</si>
  <si>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</si>
  <si>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</si>
  <si>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</si>
  <si>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</si>
  <si>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</si>
  <si>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</si>
  <si>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</si>
  <si>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</si>
  <si>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</si>
  <si>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</si>
  <si>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</si>
  <si>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</si>
  <si>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</si>
  <si>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</si>
  <si>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</si>
  <si>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</si>
  <si>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</si>
  <si>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</si>
  <si>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</si>
  <si>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</si>
  <si>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</si>
  <si>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</si>
  <si>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</si>
  <si>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</si>
  <si>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</si>
  <si>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</si>
  <si>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</si>
  <si>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</si>
  <si>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</si>
  <si>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</si>
  <si>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</si>
  <si>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</si>
  <si>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</si>
  <si>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</si>
  <si>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</si>
  <si>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</si>
  <si>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</si>
  <si>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</si>
  <si>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</si>
  <si>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</si>
  <si>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</si>
  <si>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</si>
  <si>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</si>
  <si>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</si>
  <si>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</si>
  <si>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</si>
  <si>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</si>
  <si>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</si>
  <si>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</si>
  <si>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</si>
  <si>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</si>
  <si>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</si>
  <si>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</si>
  <si>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</si>
  <si>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</si>
  <si>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</si>
  <si>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</si>
  <si>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</si>
  <si>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</si>
  <si>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</si>
  <si>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</si>
  <si>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</si>
  <si>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</si>
  <si>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</si>
  <si>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</si>
  <si>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</si>
  <si>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</si>
  <si>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</si>
  <si>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</si>
  <si>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</si>
  <si>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</si>
  <si>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</si>
  <si>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</si>
  <si>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</si>
  <si>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</si>
  <si>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</si>
  <si>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</si>
  <si>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</si>
  <si>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</si>
  <si>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</si>
  <si>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</si>
  <si>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</si>
  <si>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</si>
  <si>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</si>
  <si>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</si>
  <si>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</si>
  <si>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</si>
  <si>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</si>
  <si>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</si>
  <si>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</si>
  <si>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</si>
  <si>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</si>
  <si>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</si>
  <si>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</si>
  <si>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</si>
  <si>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</si>
  <si>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</si>
  <si>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</si>
  <si>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</si>
  <si>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</si>
  <si>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</si>
  <si>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</si>
  <si>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</si>
  <si>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</si>
  <si>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</si>
  <si>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</si>
  <si>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</si>
  <si>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</si>
  <si>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</si>
  <si>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</si>
  <si>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</si>
  <si>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</si>
  <si>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</si>
  <si>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</si>
  <si>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</si>
  <si>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</si>
  <si>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</si>
  <si>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</si>
  <si>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</si>
  <si>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</si>
  <si>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</si>
  <si>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</si>
  <si>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</si>
  <si>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</si>
  <si>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</si>
  <si>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</si>
  <si>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</si>
  <si>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</si>
  <si>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</si>
  <si>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</si>
  <si>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</si>
  <si>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</si>
  <si>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</si>
  <si>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</si>
  <si>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</si>
  <si>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</si>
  <si>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</si>
  <si>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</si>
  <si>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</si>
  <si>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</si>
  <si>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</si>
  <si>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</si>
  <si>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</si>
  <si>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</si>
  <si>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</si>
  <si>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</si>
  <si>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</si>
  <si>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</si>
  <si>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</si>
  <si>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</si>
  <si>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</si>
  <si>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</si>
  <si>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</si>
  <si>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</si>
  <si>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</si>
  <si>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</si>
  <si>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</si>
  <si>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</si>
  <si>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</si>
  <si>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</si>
  <si>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</si>
  <si>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</si>
  <si>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</si>
  <si>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</si>
  <si>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</si>
  <si>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</si>
  <si>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</si>
  <si>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</si>
  <si>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</si>
  <si>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</si>
  <si>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</si>
  <si>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</si>
  <si>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</si>
  <si>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</si>
  <si>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</si>
  <si>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</si>
  <si>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</si>
  <si>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</si>
  <si>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</si>
  <si>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</si>
  <si>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</si>
  <si>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</si>
  <si>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</si>
  <si>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</si>
  <si>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</si>
  <si>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</si>
  <si>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</si>
  <si>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</si>
  <si>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</si>
  <si>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</si>
  <si>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</si>
  <si>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</si>
  <si>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</si>
  <si>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</si>
  <si>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</si>
  <si>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</si>
  <si>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</si>
  <si>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</si>
  <si>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</si>
  <si>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</si>
  <si>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</si>
  <si>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</si>
  <si>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</si>
  <si>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</si>
  <si>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</si>
  <si>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</si>
  <si>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</si>
  <si>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</si>
  <si>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</si>
  <si>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</si>
  <si>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</si>
  <si>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</si>
  <si>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</si>
  <si>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</si>
  <si>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</si>
  <si>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</si>
  <si>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</si>
  <si>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</si>
  <si>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</si>
  <si>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</si>
  <si>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</si>
  <si>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</si>
  <si>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</si>
  <si>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</si>
  <si>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</si>
  <si>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</si>
  <si>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</si>
  <si>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</si>
  <si>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</si>
  <si>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</si>
  <si>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</si>
  <si>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</si>
  <si>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</si>
  <si>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</si>
  <si>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</si>
  <si>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</si>
  <si>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</si>
  <si>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</si>
  <si>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</si>
  <si>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</si>
  <si>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</si>
  <si>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</si>
  <si>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</si>
  <si>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</si>
  <si>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</si>
  <si>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</si>
  <si>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</si>
  <si>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</si>
  <si>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</si>
  <si>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</si>
  <si>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</si>
  <si>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</si>
  <si>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</si>
  <si>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</si>
  <si>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</si>
  <si>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</si>
  <si>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</si>
  <si>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</si>
  <si>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</si>
  <si>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</si>
  <si>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</si>
  <si>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</si>
  <si>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</si>
  <si>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</si>
  <si>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</si>
  <si>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</si>
  <si>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</si>
  <si>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</si>
  <si>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</si>
  <si>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</si>
  <si>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</si>
  <si>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</si>
  <si>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</si>
  <si>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</si>
  <si>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</si>
  <si>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</si>
  <si>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</si>
  <si>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</si>
  <si>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</si>
  <si>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</si>
  <si>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</si>
  <si>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</si>
  <si>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</si>
  <si>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</si>
  <si>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</si>
  <si>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</si>
  <si>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</si>
  <si>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</si>
  <si>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</si>
  <si>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</si>
  <si>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</si>
  <si>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</si>
  <si>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</si>
  <si>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</si>
  <si>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</si>
  <si>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</si>
  <si>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</si>
  <si>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</si>
  <si>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</si>
  <si>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</si>
  <si>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</si>
  <si>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</si>
  <si>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</si>
  <si>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</si>
  <si>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</si>
  <si>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</si>
  <si>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</si>
  <si>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</si>
  <si>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</si>
  <si>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</si>
  <si>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</si>
  <si>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</si>
  <si>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</si>
  <si>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</si>
  <si>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</si>
  <si>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</si>
  <si>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</si>
  <si>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</si>
  <si>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</si>
  <si>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</si>
  <si>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</si>
  <si>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</si>
  <si>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</si>
  <si>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</si>
  <si>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</si>
  <si>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</si>
  <si>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</si>
  <si>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</si>
  <si>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</si>
  <si>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</si>
  <si>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</si>
  <si>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</si>
  <si>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</si>
  <si>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</si>
  <si>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</si>
  <si>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</si>
  <si>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</si>
  <si>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</si>
  <si>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</si>
  <si>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</si>
  <si>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</si>
  <si>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</si>
  <si>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</si>
  <si>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</si>
  <si>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</si>
  <si>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</si>
  <si>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</si>
  <si>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</si>
  <si>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</si>
  <si>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</si>
  <si>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</si>
  <si>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</si>
  <si>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</si>
  <si>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</si>
  <si>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</si>
  <si>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</si>
  <si>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</si>
  <si>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</si>
  <si>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</si>
  <si>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</si>
  <si>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</si>
  <si>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</si>
  <si>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</si>
  <si>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</si>
  <si>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</si>
  <si>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</si>
  <si>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</si>
  <si>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</si>
  <si>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</si>
  <si>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</si>
  <si>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</si>
  <si>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</si>
  <si>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</si>
  <si>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</si>
  <si>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</si>
  <si>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</si>
  <si>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</si>
  <si>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</si>
  <si>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</si>
  <si>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</si>
  <si>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</si>
  <si>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</si>
  <si>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</si>
  <si>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</si>
  <si>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</si>
  <si>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</si>
  <si>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</si>
  <si>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</si>
  <si>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</si>
  <si>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</si>
  <si>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</si>
  <si>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</si>
  <si>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</si>
  <si>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</si>
  <si>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</si>
  <si>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</si>
  <si>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</si>
  <si>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</si>
  <si>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</si>
  <si>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</si>
  <si>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</si>
  <si>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</si>
  <si>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</si>
  <si>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</si>
  <si>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</si>
  <si>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</si>
  <si>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</si>
  <si>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</si>
  <si>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</si>
  <si>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</si>
  <si>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</si>
  <si>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</si>
  <si>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</si>
  <si>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</si>
  <si>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</si>
  <si>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</si>
  <si>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</si>
  <si>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</si>
  <si>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</si>
  <si>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</si>
  <si>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</si>
  <si>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</si>
  <si>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</si>
  <si>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</si>
  <si>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</si>
  <si>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</si>
  <si>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</si>
  <si>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</si>
  <si>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</si>
  <si>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</si>
  <si>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</si>
  <si>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</si>
  <si>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</si>
  <si>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</si>
  <si>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</si>
  <si>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</si>
  <si>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</si>
  <si>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</si>
  <si>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</si>
  <si>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</si>
  <si>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</si>
  <si>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</si>
  <si>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</si>
  <si>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</si>
  <si>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</si>
  <si>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</si>
  <si>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</si>
  <si>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</si>
  <si>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</si>
  <si>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</si>
  <si>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</si>
  <si>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</si>
  <si>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</si>
  <si>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</si>
  <si>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</si>
  <si>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</si>
  <si>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</si>
  <si>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</si>
  <si>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</si>
  <si>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</si>
  <si>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</si>
  <si>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</si>
  <si>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</si>
  <si>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</si>
  <si>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</si>
  <si>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</si>
  <si>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</si>
  <si>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</si>
  <si>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</si>
  <si>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</si>
  <si>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</si>
  <si>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</si>
  <si>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</si>
  <si>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</si>
  <si>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</si>
  <si>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</si>
  <si>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</si>
  <si>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</si>
  <si>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</si>
  <si>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</si>
  <si>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</si>
  <si>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</si>
  <si>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</si>
  <si>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</si>
  <si>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</si>
  <si>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</si>
  <si>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</si>
  <si>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</si>
  <si>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</si>
  <si>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</si>
  <si>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</si>
  <si>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</si>
  <si>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</si>
  <si>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</si>
  <si>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</si>
  <si>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</si>
  <si>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</si>
  <si>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</si>
  <si>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</si>
  <si>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</si>
  <si>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</si>
  <si>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</si>
  <si>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</si>
  <si>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</si>
  <si>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</si>
  <si>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</si>
  <si>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</si>
  <si>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</si>
  <si>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</si>
  <si>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</si>
  <si>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</si>
  <si>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</si>
  <si>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</si>
  <si>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</si>
  <si>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</si>
  <si>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</si>
  <si>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</si>
  <si>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</si>
  <si>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</si>
  <si>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</si>
  <si>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</si>
  <si>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</si>
  <si>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</si>
  <si>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</si>
  <si>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</si>
  <si>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</si>
  <si>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</si>
  <si>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</si>
  <si>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</si>
  <si>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</si>
  <si>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</si>
  <si>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</si>
  <si>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</si>
  <si>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</si>
  <si>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</si>
  <si>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</si>
  <si>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</si>
  <si>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</si>
  <si>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</si>
  <si>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</si>
  <si>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</si>
  <si>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</si>
  <si>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</si>
  <si>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</si>
  <si>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</si>
  <si>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</si>
  <si>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</si>
  <si>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</si>
  <si>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</si>
  <si>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</si>
  <si>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</si>
  <si>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</si>
  <si>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</si>
  <si>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</si>
  <si>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</si>
  <si>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</si>
  <si>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</si>
  <si>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</si>
  <si>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</si>
  <si>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</si>
  <si>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</si>
  <si>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</si>
  <si>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</si>
  <si>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</si>
  <si>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</si>
  <si>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</si>
  <si>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</si>
  <si>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</si>
  <si>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</si>
  <si>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</si>
  <si>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</si>
  <si>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</si>
  <si>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</si>
  <si>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</si>
  <si>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</si>
  <si>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</si>
  <si>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</si>
  <si>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</si>
  <si>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</si>
  <si>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</si>
  <si>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</si>
  <si>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</si>
  <si>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</si>
  <si>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</si>
  <si>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</si>
  <si>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</si>
  <si>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</si>
  <si>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</si>
  <si>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</si>
  <si>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</si>
  <si>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</si>
  <si>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</si>
  <si>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</si>
  <si>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</si>
  <si>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</si>
  <si>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</si>
  <si>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</si>
  <si>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</si>
  <si>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</si>
  <si>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</si>
  <si>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</si>
  <si>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</si>
  <si>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</si>
  <si>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</si>
  <si>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</si>
  <si>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</si>
  <si>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</si>
  <si>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</si>
  <si>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</si>
  <si>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</si>
  <si>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</si>
  <si>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</si>
  <si>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</si>
  <si>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</si>
  <si>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</si>
  <si>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</si>
  <si>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</si>
  <si>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</si>
  <si>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</si>
  <si>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</si>
  <si>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</si>
  <si>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</si>
  <si>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</si>
  <si>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</si>
  <si>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</si>
  <si>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</si>
  <si>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</si>
  <si>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</si>
  <si>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</si>
  <si>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</si>
  <si>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</si>
  <si>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</si>
  <si>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</si>
  <si>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</si>
  <si>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</si>
  <si>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</si>
  <si>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</si>
  <si>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</si>
  <si>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</si>
  <si>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</si>
  <si>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</si>
  <si>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</si>
  <si>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</si>
  <si>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</si>
  <si>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</si>
  <si>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</si>
  <si>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</si>
  <si>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</si>
  <si>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</si>
  <si>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</si>
  <si>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</si>
  <si>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</si>
  <si>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</si>
  <si>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</si>
  <si>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</si>
  <si>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</si>
  <si>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</si>
  <si>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</si>
  <si>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</si>
  <si>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</si>
  <si>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</si>
  <si>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</si>
  <si>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</si>
  <si>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</si>
  <si>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</si>
  <si>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</si>
  <si>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</si>
  <si>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</si>
  <si>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</si>
  <si>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</si>
  <si>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</si>
  <si>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</si>
  <si>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</si>
  <si>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</si>
  <si>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</si>
  <si>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</si>
  <si>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</si>
  <si>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</si>
  <si>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</si>
  <si>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</si>
  <si>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</si>
  <si>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</si>
  <si>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</si>
  <si>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</si>
  <si>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</si>
  <si>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</si>
  <si>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</si>
  <si>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</si>
  <si>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</si>
  <si>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</si>
  <si>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</si>
  <si>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</si>
  <si>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</si>
  <si>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</si>
  <si>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</si>
  <si>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</si>
  <si>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</si>
  <si>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</si>
  <si>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</si>
  <si>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</si>
  <si>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</si>
  <si>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</si>
  <si>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</si>
  <si>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</si>
  <si>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</si>
  <si>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</si>
  <si>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</si>
  <si>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</si>
  <si>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</si>
  <si>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</si>
  <si>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</si>
  <si>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</si>
  <si>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</si>
  <si>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</si>
  <si>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</si>
  <si>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</si>
  <si>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</si>
  <si>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</si>
  <si>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</si>
  <si>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</si>
  <si>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</si>
  <si>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</si>
  <si>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</si>
  <si>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</si>
  <si>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</si>
  <si>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</si>
  <si>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</si>
  <si>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</si>
  <si>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</si>
  <si>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</si>
  <si>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</si>
  <si>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</si>
  <si>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</si>
  <si>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</si>
  <si>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</si>
  <si>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</si>
  <si>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</si>
  <si>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</si>
  <si>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</si>
  <si>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</si>
  <si>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</si>
  <si>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</si>
  <si>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</si>
  <si>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</si>
  <si>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</si>
  <si>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</si>
  <si>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</si>
  <si>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</si>
  <si>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</si>
  <si>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</si>
  <si>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</si>
  <si>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</si>
  <si>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</si>
  <si>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</si>
  <si>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</si>
  <si>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</si>
  <si>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</si>
  <si>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</si>
  <si>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</si>
  <si>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</si>
  <si>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</si>
  <si>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</si>
  <si>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</si>
  <si>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</si>
  <si>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</si>
  <si>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</si>
  <si>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</si>
  <si>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</si>
  <si>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</si>
  <si>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</si>
  <si>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</si>
  <si>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</si>
  <si>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</si>
  <si>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</si>
  <si>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</si>
  <si>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</si>
  <si>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</si>
  <si>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</si>
  <si>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</si>
  <si>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</si>
  <si>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</si>
  <si>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</si>
  <si>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</si>
  <si>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</si>
  <si>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</si>
  <si>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</si>
  <si>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</si>
  <si>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</si>
  <si>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</si>
  <si>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</si>
  <si>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</si>
  <si>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</si>
  <si>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</si>
  <si>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</si>
  <si>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</si>
  <si>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</si>
  <si>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</si>
  <si>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</si>
  <si>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</si>
  <si>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</si>
  <si>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</si>
  <si>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</si>
  <si>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</si>
  <si>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</si>
  <si>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</si>
  <si>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</si>
  <si>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</si>
  <si>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</si>
  <si>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</si>
  <si>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</si>
  <si>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</si>
  <si>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</si>
  <si>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</si>
  <si>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</si>
  <si>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</si>
  <si>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</si>
  <si>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</si>
  <si>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</si>
  <si>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</si>
  <si>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</si>
  <si>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</si>
  <si>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</si>
  <si>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</si>
  <si>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</si>
  <si>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</si>
  <si>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</si>
  <si>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</si>
  <si>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</si>
  <si>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</si>
  <si>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</si>
  <si>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</si>
  <si>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</si>
  <si>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</si>
  <si>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</si>
  <si>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</si>
  <si>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</si>
  <si>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</si>
  <si>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</si>
  <si>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</si>
  <si>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</si>
  <si>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</si>
  <si>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</si>
  <si>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</si>
  <si>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</si>
  <si>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</si>
  <si>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</si>
  <si>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</si>
  <si>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</si>
  <si>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</si>
  <si>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</si>
  <si>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</si>
  <si>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</si>
  <si>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</si>
  <si>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</si>
  <si>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</si>
  <si>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</si>
  <si>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</si>
  <si>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</si>
  <si>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</si>
  <si>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</si>
  <si>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</si>
  <si>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</si>
  <si>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</si>
  <si>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</si>
  <si>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</si>
  <si>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</si>
  <si>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</si>
  <si>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</si>
  <si>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</si>
  <si>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</si>
  <si>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</si>
  <si>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</si>
  <si>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</si>
  <si>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</si>
  <si>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</si>
  <si>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</si>
  <si>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</si>
  <si>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</si>
  <si>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</si>
  <si>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</si>
  <si>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</si>
  <si>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</si>
  <si>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</si>
  <si>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</si>
  <si>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</si>
  <si>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</si>
  <si>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</si>
  <si>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</si>
  <si>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</si>
  <si>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</si>
  <si>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</si>
  <si>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</si>
  <si>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</si>
  <si>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</si>
  <si>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</si>
  <si>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</si>
  <si>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</si>
  <si>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</si>
  <si>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</si>
  <si>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</si>
  <si>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</si>
  <si>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</si>
  <si>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</si>
  <si>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</si>
  <si>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</si>
  <si>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</si>
  <si>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</si>
  <si>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</si>
  <si>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</si>
  <si>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</si>
  <si>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</si>
  <si>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</si>
  <si>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</si>
  <si>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</si>
  <si>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</si>
  <si>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</si>
  <si>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</si>
  <si>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</si>
  <si>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</si>
  <si>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</si>
  <si>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</si>
  <si>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</si>
  <si>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</si>
  <si>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</si>
  <si>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</si>
  <si>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</si>
  <si>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</si>
  <si>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</si>
  <si>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</si>
  <si>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</si>
  <si>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</si>
  <si>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</si>
  <si>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</si>
  <si>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</si>
  <si>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</si>
  <si>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</si>
  <si>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</si>
  <si>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</si>
  <si>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</si>
  <si>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</si>
  <si>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</si>
  <si>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</si>
  <si>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</si>
  <si>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</si>
  <si>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</si>
  <si>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</si>
  <si>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</si>
  <si>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</si>
  <si>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</si>
  <si>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</si>
  <si>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</si>
  <si>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</si>
  <si>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</si>
  <si>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</si>
  <si>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</si>
  <si>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</si>
  <si>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</si>
  <si>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</si>
  <si>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</si>
  <si>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</si>
  <si>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</si>
  <si>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</si>
  <si>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</si>
  <si>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</si>
  <si>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</si>
  <si>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</si>
  <si>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</si>
  <si>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</si>
  <si>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</si>
  <si>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</si>
  <si>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</si>
  <si>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</si>
  <si>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</si>
  <si>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</si>
  <si>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</si>
  <si>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</si>
  <si>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</si>
  <si>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</si>
  <si>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</si>
  <si>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</si>
  <si>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</si>
  <si>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</si>
  <si>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</si>
  <si>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</si>
  <si>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</si>
  <si>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</si>
  <si>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</si>
  <si>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</si>
  <si>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</si>
  <si>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</si>
  <si>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</si>
  <si>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</si>
  <si>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</si>
  <si>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</si>
  <si>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</si>
  <si>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</si>
  <si>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</si>
  <si>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</si>
  <si>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</si>
  <si>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</si>
  <si>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</si>
  <si>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</si>
  <si>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</si>
  <si>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</si>
  <si>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</si>
  <si>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</si>
  <si>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</si>
  <si>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</si>
  <si>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</si>
  <si>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</si>
  <si>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</si>
  <si>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</si>
  <si>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</si>
  <si>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</si>
  <si>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</si>
  <si>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</si>
  <si>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</si>
  <si>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</si>
  <si>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</si>
  <si>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</si>
  <si>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</si>
  <si>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</si>
  <si>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</si>
  <si>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</si>
  <si>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</si>
  <si>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</si>
  <si>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</si>
  <si>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</si>
  <si>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</si>
  <si>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</si>
  <si>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</si>
  <si>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</si>
  <si>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</si>
  <si>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</si>
  <si>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</si>
  <si>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</si>
  <si>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</si>
  <si>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</si>
  <si>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</si>
  <si>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</si>
  <si>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</si>
  <si>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</si>
  <si>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</si>
  <si>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</si>
  <si>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</si>
  <si>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</si>
  <si>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</si>
  <si>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</si>
  <si>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</si>
  <si>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</si>
  <si>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</si>
  <si>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</si>
  <si>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</si>
  <si>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</si>
  <si>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</si>
  <si>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</si>
  <si>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</si>
  <si>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</si>
  <si>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</si>
  <si>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</si>
  <si>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</si>
  <si>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</si>
  <si>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</si>
  <si>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</si>
  <si>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</si>
  <si>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</si>
  <si>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</si>
  <si>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</si>
  <si>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</si>
  <si>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</si>
  <si>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</si>
  <si>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</si>
  <si>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</si>
  <si>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</si>
  <si>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</si>
  <si>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</si>
  <si>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</si>
  <si>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</si>
  <si>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</si>
  <si>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</si>
  <si>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</si>
  <si>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</si>
  <si>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</si>
  <si>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</si>
  <si>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</si>
  <si>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</si>
  <si>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</si>
  <si>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</si>
  <si>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</si>
  <si>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</si>
  <si>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</si>
  <si>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</si>
  <si>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</si>
  <si>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</si>
  <si>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</si>
  <si>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</si>
  <si>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</si>
  <si>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</si>
  <si>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</si>
  <si>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</si>
  <si>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</si>
  <si>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</si>
  <si>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</si>
  <si>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</si>
  <si>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</si>
  <si>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</si>
  <si>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</si>
  <si>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</si>
  <si>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</si>
  <si>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</si>
  <si>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</si>
  <si>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</si>
  <si>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</si>
  <si>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</si>
  <si>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</si>
  <si>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</si>
  <si>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</si>
  <si>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</si>
  <si>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</si>
  <si>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</si>
  <si>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</si>
  <si>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</si>
  <si>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</si>
  <si>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</si>
  <si>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</si>
  <si>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</si>
  <si>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</si>
  <si>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</si>
  <si>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</si>
  <si>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</si>
  <si>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</si>
  <si>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</si>
  <si>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</si>
  <si>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</si>
  <si>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</si>
  <si>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</si>
  <si>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</si>
  <si>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</si>
  <si>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</si>
  <si>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</si>
  <si>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</si>
  <si>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</si>
  <si>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</si>
  <si>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</si>
  <si>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</si>
  <si>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</si>
  <si>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</si>
  <si>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</si>
  <si>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</si>
  <si>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</si>
  <si>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</si>
  <si>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</si>
  <si>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</si>
  <si>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</si>
  <si>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</si>
  <si>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</si>
  <si>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</si>
  <si>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</si>
  <si>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</si>
  <si>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</si>
  <si>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</si>
  <si>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</si>
  <si>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</si>
  <si>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</si>
  <si>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</si>
  <si>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</si>
  <si>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</si>
  <si>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</si>
  <si>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</si>
  <si>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</si>
  <si>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</si>
  <si>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</si>
  <si>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</si>
  <si>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</si>
  <si>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</si>
  <si>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</si>
  <si>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</si>
  <si>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</si>
  <si>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</si>
  <si>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</si>
  <si>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</si>
  <si>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</si>
  <si>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</si>
  <si>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</si>
  <si>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</si>
  <si>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</si>
  <si>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</si>
  <si>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</si>
  <si>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</si>
  <si>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</si>
  <si>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</si>
  <si>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</si>
  <si>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</si>
  <si>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</si>
  <si>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</si>
  <si>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</si>
  <si>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</si>
  <si>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</si>
  <si>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</si>
  <si>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</si>
  <si>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</si>
  <si>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</si>
  <si>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</si>
  <si>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</si>
  <si>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</si>
  <si>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</si>
  <si>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</si>
  <si>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</si>
  <si>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</si>
  <si>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</si>
  <si>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</si>
  <si>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</si>
  <si>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</si>
  <si>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</si>
  <si>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</si>
  <si>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</si>
  <si>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</si>
  <si>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</si>
  <si>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</si>
  <si>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</si>
  <si>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</si>
  <si>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</si>
  <si>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</si>
  <si>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</si>
  <si>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</si>
  <si>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</si>
  <si>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</si>
  <si>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</si>
  <si>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</si>
  <si>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</si>
  <si>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</si>
  <si>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</si>
  <si>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</si>
  <si>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</si>
  <si>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</si>
  <si>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</si>
  <si>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</si>
  <si>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</si>
  <si>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</si>
  <si>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</si>
  <si>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</si>
  <si>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</si>
  <si>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</si>
  <si>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</si>
  <si>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</si>
  <si>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</si>
  <si>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</si>
  <si>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</si>
  <si>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</si>
  <si>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</si>
  <si>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</si>
  <si>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</si>
  <si>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</si>
  <si>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</si>
  <si>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</si>
  <si>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</si>
  <si>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</si>
  <si>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</si>
  <si>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</si>
  <si>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</si>
  <si>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</si>
  <si>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</si>
  <si>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</si>
  <si>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</si>
  <si>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</si>
  <si>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</si>
  <si>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</si>
  <si>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</si>
  <si>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</si>
  <si>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</si>
  <si>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</si>
  <si>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</si>
  <si>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</si>
  <si>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</si>
  <si>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</si>
  <si>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</si>
  <si>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</si>
  <si>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</si>
  <si>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</si>
  <si>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</si>
  <si>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</si>
  <si>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</si>
  <si>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</si>
  <si>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</si>
  <si>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</si>
  <si>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</si>
  <si>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</si>
  <si>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</si>
  <si>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</si>
  <si>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</si>
  <si>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</si>
  <si>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</si>
  <si>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</si>
  <si>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</si>
  <si>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</si>
  <si>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</si>
  <si>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</si>
  <si>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</si>
  <si>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</si>
  <si>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</si>
  <si>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</si>
  <si>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</si>
  <si>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</si>
  <si>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</si>
  <si>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</si>
  <si>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</si>
  <si>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</si>
  <si>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</si>
  <si>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</si>
  <si>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</si>
  <si>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</si>
  <si>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</si>
  <si>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</si>
  <si>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</si>
  <si>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</si>
  <si>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</si>
  <si>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</si>
  <si>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</si>
  <si>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</si>
  <si>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</si>
  <si>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</si>
  <si>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</si>
  <si>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</si>
  <si>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</si>
  <si>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</si>
  <si>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</si>
  <si>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</si>
  <si>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</si>
  <si>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</si>
  <si>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</si>
  <si>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</si>
  <si>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</si>
  <si>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</si>
  <si>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</si>
  <si>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</si>
  <si>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</si>
  <si>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</si>
  <si>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</si>
  <si>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</si>
  <si>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</si>
  <si>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</si>
  <si>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</si>
  <si>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</si>
  <si>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</si>
  <si>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</si>
  <si>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</si>
  <si>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</si>
  <si>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</si>
  <si>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</si>
  <si>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</si>
  <si>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</si>
  <si>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</si>
  <si>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</si>
  <si>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</si>
  <si>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</si>
  <si>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</si>
  <si>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</si>
  <si>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</si>
  <si>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</si>
  <si>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</si>
  <si>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</si>
  <si>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</si>
  <si>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</si>
  <si>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</si>
  <si>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</si>
  <si>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</si>
  <si>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</si>
  <si>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</si>
  <si>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</si>
  <si>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</si>
  <si>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</si>
  <si>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</si>
  <si>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</si>
  <si>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</si>
  <si>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</si>
  <si>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</si>
  <si>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</si>
  <si>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</si>
  <si>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</si>
  <si>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</si>
  <si>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</si>
  <si>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</si>
  <si>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</si>
  <si>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</si>
  <si>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</si>
  <si>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</si>
  <si>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</si>
  <si>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</si>
  <si>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</si>
  <si>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</si>
  <si>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</si>
  <si>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</si>
  <si>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</si>
  <si>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</si>
  <si>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</si>
  <si>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</si>
  <si>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</si>
  <si>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</si>
  <si>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</si>
  <si>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</si>
  <si>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</si>
  <si>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</si>
  <si>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</si>
  <si>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</si>
  <si>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</si>
  <si>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</si>
  <si>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</si>
  <si>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</si>
  <si>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</si>
  <si>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</si>
  <si>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</si>
  <si>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</si>
  <si>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</si>
  <si>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</si>
  <si>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</si>
  <si>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</si>
  <si>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</si>
  <si>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</si>
  <si>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</si>
  <si>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</si>
  <si>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</si>
  <si>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</si>
  <si>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</si>
  <si>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</si>
  <si>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</si>
  <si>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</si>
  <si>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</si>
  <si>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</si>
  <si>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</si>
  <si>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</si>
  <si>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</si>
  <si>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</si>
  <si>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</si>
  <si>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</si>
  <si>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</si>
  <si>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</si>
  <si>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</si>
  <si>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</si>
  <si>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</si>
  <si>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</si>
  <si>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</si>
  <si>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</si>
  <si>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</si>
  <si>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</si>
  <si>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</si>
  <si>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</si>
  <si>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</si>
  <si>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</si>
  <si>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</si>
  <si>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</si>
  <si>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</si>
  <si>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</si>
  <si>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</si>
  <si>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</si>
  <si>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</si>
  <si>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</si>
  <si>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</si>
  <si>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</si>
  <si>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</si>
  <si>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</si>
  <si>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</si>
  <si>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</si>
  <si>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</si>
  <si>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</si>
  <si>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</si>
  <si>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</si>
  <si>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</si>
  <si>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</si>
  <si>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</si>
  <si>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</si>
  <si>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</si>
  <si>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</si>
  <si>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</si>
  <si>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</si>
  <si>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</si>
  <si>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</si>
  <si>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</si>
  <si>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</si>
  <si>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</si>
  <si>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</si>
  <si>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</si>
  <si>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</si>
  <si>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</si>
  <si>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</si>
  <si>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</si>
  <si>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</si>
  <si>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</si>
  <si>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</si>
  <si>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</si>
  <si>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</si>
  <si>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</si>
  <si>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</si>
  <si>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</si>
  <si>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</si>
  <si>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</si>
  <si>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</si>
  <si>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</si>
  <si>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</si>
  <si>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</si>
  <si>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</si>
  <si>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</si>
  <si>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</si>
  <si>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</si>
  <si>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</si>
  <si>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</si>
  <si>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</si>
  <si>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</si>
  <si>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</si>
  <si>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</si>
  <si>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</si>
  <si>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</si>
  <si>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</si>
  <si>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</si>
  <si>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</si>
  <si>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</si>
  <si>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</si>
  <si>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</si>
  <si>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</si>
  <si>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</si>
  <si>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</si>
  <si>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</si>
  <si>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</si>
  <si>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</si>
  <si>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</si>
  <si>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</si>
  <si>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</si>
  <si>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</si>
  <si>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</si>
  <si>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</si>
  <si>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</si>
  <si>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</si>
  <si>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</si>
  <si>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</si>
  <si>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</si>
  <si>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</si>
  <si>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</si>
  <si>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</si>
  <si>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</si>
  <si>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</si>
  <si>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</si>
  <si>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</si>
  <si>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</si>
  <si>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</si>
  <si>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</si>
  <si>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</si>
  <si>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</si>
  <si>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</si>
  <si>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</si>
  <si>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</si>
  <si>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</si>
  <si>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</si>
  <si>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</si>
  <si>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</si>
  <si>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</si>
  <si>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</si>
  <si>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</si>
  <si>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</si>
  <si>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</si>
  <si>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</si>
  <si>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</si>
  <si>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</si>
  <si>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</si>
  <si>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</si>
  <si>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</si>
  <si>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</si>
  <si>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</si>
  <si>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</si>
  <si>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</si>
  <si>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</si>
  <si>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</si>
  <si>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</si>
  <si>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</si>
  <si>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</si>
  <si>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</si>
  <si>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</si>
  <si>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</si>
  <si>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</si>
  <si>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</si>
  <si>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</si>
  <si>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</si>
  <si>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</si>
  <si>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</si>
  <si>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</si>
  <si>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</si>
  <si>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</si>
  <si>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</si>
  <si>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</si>
  <si>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</si>
  <si>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</si>
  <si>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</si>
  <si>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</si>
  <si>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</si>
  <si>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</si>
  <si>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</si>
  <si>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</si>
  <si>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</si>
  <si>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</si>
  <si>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</si>
  <si>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</si>
  <si>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</si>
  <si>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</si>
  <si>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</si>
  <si>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</si>
  <si>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</si>
  <si>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</si>
  <si>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</si>
  <si>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</si>
  <si>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</si>
  <si>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</si>
  <si>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</si>
  <si>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</si>
  <si>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</si>
  <si>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</si>
  <si>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</si>
  <si>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</si>
  <si>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</si>
  <si>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</si>
  <si>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</si>
  <si>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</si>
  <si>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</si>
  <si>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</si>
  <si>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</si>
  <si>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</si>
  <si>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</si>
  <si>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</si>
  <si>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</si>
  <si>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</si>
  <si>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</si>
  <si>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</si>
  <si>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</si>
  <si>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</si>
  <si>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</si>
  <si>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</si>
  <si>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</si>
  <si>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</si>
  <si>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</si>
  <si>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</si>
  <si>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</si>
  <si>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</si>
  <si>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</si>
  <si>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</si>
  <si>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</si>
  <si>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</si>
  <si>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</si>
  <si>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</si>
  <si>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</si>
  <si>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</si>
  <si>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</si>
  <si>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</si>
  <si>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</si>
  <si>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</si>
  <si>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</si>
  <si>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</si>
  <si>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</si>
  <si>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</si>
  <si>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</si>
  <si>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</si>
  <si>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</si>
  <si>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</si>
  <si>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</si>
  <si>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</si>
  <si>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</si>
  <si>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</si>
  <si>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</si>
  <si>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</si>
  <si>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</si>
  <si>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</si>
  <si>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</si>
  <si>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</si>
  <si>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</si>
  <si>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</si>
  <si>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</si>
  <si>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</si>
  <si>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</si>
  <si>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</si>
  <si>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</si>
  <si>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</si>
  <si>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</si>
  <si>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</si>
  <si>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</si>
  <si>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</si>
  <si>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</si>
  <si>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</si>
  <si>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</si>
  <si>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</si>
  <si>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</si>
  <si>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</si>
  <si>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</si>
  <si>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</si>
  <si>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</si>
  <si>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</si>
  <si>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</si>
  <si>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</si>
  <si>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</si>
  <si>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</si>
  <si>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</si>
  <si>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</si>
  <si>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</si>
  <si>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</si>
  <si>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</si>
  <si>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</si>
  <si>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</si>
  <si>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</si>
  <si>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</si>
  <si>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</si>
  <si>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</si>
  <si>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</si>
  <si>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</si>
  <si>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</si>
  <si>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</si>
  <si>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</si>
  <si>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</si>
  <si>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</si>
  <si>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</si>
  <si>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</si>
  <si>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</si>
  <si>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</si>
  <si>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</si>
  <si>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</si>
  <si>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</si>
  <si>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</si>
  <si>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</si>
  <si>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</si>
  <si>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</si>
  <si>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</si>
  <si>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</si>
  <si>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</si>
  <si>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</si>
  <si>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</si>
  <si>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</si>
  <si>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</si>
  <si>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</si>
  <si>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</si>
  <si>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</si>
  <si>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</si>
  <si>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</si>
  <si>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</si>
  <si>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</si>
  <si>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</si>
  <si>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</si>
  <si>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</si>
  <si>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</si>
  <si>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</si>
  <si>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</si>
  <si>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</si>
  <si>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</si>
  <si>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</si>
  <si>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</si>
  <si>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</si>
  <si>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</si>
  <si>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</si>
  <si>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</si>
  <si>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</si>
  <si>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</si>
  <si>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</si>
  <si>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</si>
  <si>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</si>
  <si>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</si>
  <si>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</si>
  <si>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</si>
  <si>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</si>
  <si>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</si>
  <si>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</si>
  <si>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</si>
  <si>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</si>
  <si>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</si>
  <si>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</si>
  <si>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</si>
  <si>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</si>
  <si>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</si>
  <si>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</si>
  <si>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</si>
  <si>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</si>
  <si>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</si>
  <si>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</si>
  <si>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</si>
  <si>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</si>
  <si>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</si>
  <si>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</si>
  <si>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</si>
  <si>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</si>
  <si>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</si>
  <si>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</si>
  <si>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</si>
  <si>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</si>
  <si>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</si>
  <si>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</si>
  <si>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</si>
  <si>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</si>
  <si>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</si>
  <si>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</si>
  <si>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</si>
  <si>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</si>
  <si>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</si>
  <si>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</si>
  <si>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</si>
  <si>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</si>
  <si>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</si>
  <si>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</si>
  <si>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</si>
  <si>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</si>
  <si>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</si>
  <si>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</si>
  <si>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</si>
  <si>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</si>
  <si>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</si>
  <si>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</si>
  <si>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</si>
  <si>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</si>
  <si>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</si>
  <si>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</si>
  <si>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</si>
  <si>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</si>
  <si>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</si>
  <si>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</si>
  <si>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</si>
  <si>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</si>
  <si>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</si>
  <si>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</si>
  <si>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</si>
  <si>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</si>
  <si>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</si>
  <si>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</si>
  <si>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</si>
  <si>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</si>
  <si>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</si>
  <si>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</si>
  <si>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</si>
  <si>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</si>
  <si>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</si>
  <si>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</si>
  <si>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</si>
  <si>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</si>
  <si>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</si>
  <si>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</si>
  <si>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</si>
  <si>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</si>
  <si>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</si>
  <si>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</si>
  <si>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</si>
  <si>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</si>
  <si>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</si>
  <si>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</si>
  <si>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</si>
  <si>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</si>
  <si>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</si>
  <si>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</si>
  <si>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</si>
  <si>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</si>
  <si>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</si>
  <si>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</si>
  <si>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</si>
  <si>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</si>
  <si>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</si>
  <si>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</si>
  <si>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</si>
  <si>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</si>
  <si>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</si>
  <si>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</si>
  <si>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</si>
  <si>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</si>
  <si>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</si>
  <si>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</si>
  <si>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</si>
  <si>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</si>
  <si>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</si>
  <si>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</si>
  <si>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</si>
  <si>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</si>
  <si>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</si>
  <si>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</si>
  <si>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</si>
  <si>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</si>
  <si>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</si>
  <si>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</si>
  <si>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</si>
  <si>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</si>
  <si>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</si>
  <si>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</si>
  <si>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</si>
  <si>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</si>
  <si>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</si>
  <si>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</si>
  <si>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</si>
  <si>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</si>
  <si>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</si>
  <si>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</si>
  <si>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</si>
  <si>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</si>
  <si>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</si>
  <si>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</si>
  <si>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</si>
  <si>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</si>
  <si>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</si>
  <si>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</si>
  <si>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</si>
  <si>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</si>
  <si>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</si>
  <si>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</si>
  <si>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</si>
  <si>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</si>
  <si>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</si>
  <si>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</si>
  <si>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</si>
  <si>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</si>
  <si>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</si>
  <si>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</si>
  <si>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</si>
  <si>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</si>
  <si>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</si>
  <si>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</si>
  <si>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</si>
  <si>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</si>
  <si>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</si>
  <si>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</si>
  <si>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</si>
  <si>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</si>
  <si>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</si>
  <si>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</si>
  <si>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</si>
  <si>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</si>
  <si>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</si>
  <si>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</si>
  <si>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</si>
  <si>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</si>
  <si>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</si>
  <si>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</si>
  <si>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</si>
  <si>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</si>
  <si>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</si>
  <si>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</si>
  <si>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</si>
  <si>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</si>
  <si>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</si>
  <si>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</si>
  <si>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</si>
  <si>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</si>
  <si>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</si>
  <si>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</si>
  <si>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</si>
  <si>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</si>
  <si>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</si>
  <si>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</si>
  <si>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</si>
  <si>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</si>
  <si>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</si>
  <si>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</si>
  <si>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</si>
  <si>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</si>
  <si>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</si>
  <si>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</si>
  <si>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</si>
  <si>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</si>
  <si>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</si>
  <si>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</si>
  <si>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</si>
  <si>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</si>
  <si>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</si>
  <si>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</si>
  <si>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</si>
  <si>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</si>
  <si>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</si>
  <si>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</si>
  <si>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</si>
  <si>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</si>
  <si>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</si>
  <si>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</si>
  <si>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</si>
  <si>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</si>
  <si>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</si>
  <si>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</si>
  <si>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</si>
  <si>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</si>
  <si>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</si>
  <si>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</si>
  <si>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</si>
  <si>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</si>
  <si>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</si>
  <si>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</si>
  <si>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</si>
  <si>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</si>
  <si>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</si>
  <si>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</si>
  <si>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</si>
  <si>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</si>
  <si>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</si>
  <si>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</si>
  <si>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</si>
  <si>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</si>
  <si>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</si>
  <si>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</si>
  <si>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</si>
  <si>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</si>
  <si>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</si>
  <si>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</si>
  <si>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</si>
  <si>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</si>
  <si>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</si>
  <si>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</si>
  <si>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</si>
  <si>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</si>
  <si>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</si>
  <si>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</si>
  <si>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</si>
  <si>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</si>
  <si>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</si>
  <si>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</si>
  <si>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</si>
  <si>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</si>
  <si>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</si>
  <si>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</si>
  <si>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</si>
  <si>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</si>
  <si>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</si>
  <si>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</si>
  <si>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</si>
  <si>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</si>
  <si>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</si>
  <si>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</si>
  <si>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</si>
  <si>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</si>
  <si>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</si>
  <si>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</si>
  <si>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</si>
  <si>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</si>
  <si>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</si>
  <si>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</si>
  <si>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</si>
  <si>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</si>
  <si>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</si>
  <si>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</si>
  <si>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</si>
  <si>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</si>
  <si>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</si>
  <si>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</si>
  <si>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</si>
  <si>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</si>
  <si>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</si>
  <si>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</si>
  <si>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</si>
  <si>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</si>
  <si>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</si>
  <si>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</si>
  <si>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</si>
  <si>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</si>
  <si>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</si>
  <si>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</si>
  <si>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</si>
  <si>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</si>
  <si>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</si>
  <si>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</si>
  <si>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</si>
  <si>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</si>
  <si>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</si>
  <si>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</si>
  <si>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</si>
  <si>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</si>
  <si>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</si>
  <si>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</si>
  <si>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</si>
  <si>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</si>
  <si>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</si>
  <si>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</si>
  <si>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</si>
  <si>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</si>
  <si>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</si>
  <si>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</si>
  <si>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</si>
  <si>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</si>
  <si>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</si>
  <si>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</si>
  <si>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</si>
  <si>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</si>
  <si>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</si>
  <si>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</si>
  <si>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</si>
  <si>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</si>
  <si>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</si>
  <si>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</si>
  <si>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</si>
  <si>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</si>
  <si>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</si>
  <si>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</si>
  <si>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</si>
  <si>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</si>
  <si>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</si>
  <si>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</si>
  <si>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</si>
  <si>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</si>
  <si>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</si>
  <si>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</si>
  <si>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</si>
  <si>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</si>
  <si>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</si>
  <si>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</si>
  <si>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</si>
  <si>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</si>
  <si>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</si>
  <si>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</si>
  <si>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</si>
  <si>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</si>
  <si>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</si>
  <si>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</si>
  <si>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</si>
  <si>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</si>
  <si>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</si>
  <si>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</si>
  <si>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</si>
  <si>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</si>
  <si>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</si>
  <si>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</si>
  <si>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</si>
  <si>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</si>
  <si>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</si>
  <si>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</si>
  <si>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</si>
  <si>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</si>
  <si>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</si>
  <si>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</si>
  <si>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</si>
  <si>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</si>
  <si>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</si>
  <si>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</si>
  <si>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</si>
  <si>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</si>
  <si>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</si>
  <si>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</si>
  <si>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</si>
  <si>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</si>
  <si>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</si>
  <si>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</si>
  <si>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</si>
  <si>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</si>
  <si>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</si>
  <si>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</si>
  <si>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</si>
  <si>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</si>
  <si>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</si>
  <si>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</si>
  <si>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</si>
  <si>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</si>
  <si>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</si>
  <si>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</si>
  <si>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</si>
  <si>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</si>
  <si>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</si>
  <si>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</si>
  <si>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</si>
  <si>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</si>
  <si>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</si>
  <si>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</si>
  <si>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</si>
  <si>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</si>
  <si>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</si>
  <si>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</si>
  <si>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</si>
  <si>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</si>
  <si>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</si>
  <si>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</si>
  <si>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</si>
  <si>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</si>
  <si>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</si>
  <si>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</si>
  <si>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</si>
  <si>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</si>
  <si>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</si>
  <si>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</si>
  <si>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</si>
  <si>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</si>
  <si>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</si>
  <si>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</si>
  <si>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</si>
  <si>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</si>
  <si>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</si>
  <si>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</si>
  <si>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</si>
  <si>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</si>
  <si>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</si>
  <si>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</si>
  <si>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</si>
  <si>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</si>
  <si>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</si>
  <si>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</si>
  <si>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</si>
  <si>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</si>
  <si>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</si>
  <si>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</si>
  <si>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</si>
  <si>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</si>
  <si>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</si>
  <si>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</si>
  <si>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</si>
  <si>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</si>
  <si>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</si>
  <si>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</si>
  <si>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</si>
  <si>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</si>
  <si>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</si>
  <si>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</si>
  <si>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</si>
  <si>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</si>
  <si>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</si>
  <si>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</si>
  <si>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</si>
  <si>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</si>
  <si>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</si>
  <si>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</si>
  <si>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</si>
  <si>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</si>
  <si>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</si>
  <si>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</si>
  <si>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</si>
  <si>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</si>
  <si>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</si>
  <si>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</si>
  <si>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</si>
  <si>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</si>
  <si>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</si>
  <si>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</si>
  <si>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</si>
  <si>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</si>
  <si>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</si>
  <si>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</si>
  <si>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</si>
  <si>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</si>
  <si>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</si>
  <si>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</si>
  <si>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</si>
  <si>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</si>
  <si>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</si>
  <si>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</si>
  <si>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</si>
  <si>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</si>
  <si>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</si>
  <si>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</si>
  <si>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</si>
  <si>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</si>
  <si>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</si>
  <si>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</si>
  <si>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</si>
  <si>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</si>
  <si>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</si>
  <si>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</si>
  <si>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</si>
  <si>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</si>
  <si>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</si>
  <si>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</si>
  <si>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</si>
  <si>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</si>
  <si>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</si>
  <si>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</si>
  <si>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</si>
  <si>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</si>
  <si>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</si>
  <si>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</si>
  <si>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</si>
  <si>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</si>
  <si>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</si>
  <si>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</si>
  <si>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</si>
  <si>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</si>
  <si>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</si>
  <si>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</si>
  <si>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</si>
  <si>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</si>
  <si>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</si>
  <si>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</si>
  <si>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</si>
  <si>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</si>
  <si>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</si>
  <si>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</si>
  <si>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</si>
  <si>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</si>
  <si>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</si>
  <si>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</si>
  <si>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</si>
  <si>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</si>
  <si>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</si>
  <si>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</si>
  <si>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</si>
  <si>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</si>
  <si>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</si>
  <si>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</si>
  <si>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</si>
  <si>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</si>
  <si>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</si>
  <si>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</si>
  <si>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</si>
  <si>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</si>
  <si>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</si>
  <si>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</si>
  <si>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</si>
  <si>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</si>
  <si>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</si>
  <si>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</si>
  <si>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</si>
  <si>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</si>
  <si>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</si>
  <si>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</si>
  <si>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</si>
  <si>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</si>
  <si>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</si>
  <si>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</si>
  <si>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</si>
  <si>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</si>
  <si>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</si>
  <si>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</si>
  <si>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</si>
  <si>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</si>
  <si>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</si>
  <si>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</si>
  <si>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</si>
  <si>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</si>
  <si>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</si>
  <si>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</si>
  <si>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</si>
  <si>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</si>
  <si>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</si>
  <si>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</si>
  <si>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</si>
  <si>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</si>
  <si>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</si>
  <si>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</si>
  <si>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</si>
  <si>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</si>
  <si>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</si>
  <si>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</si>
  <si>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</si>
  <si>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</si>
  <si>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</si>
  <si>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</si>
  <si>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</si>
  <si>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</si>
  <si>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</si>
  <si>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</si>
  <si>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</si>
  <si>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</si>
  <si>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</si>
  <si>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</si>
  <si>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</si>
  <si>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</si>
  <si>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</si>
  <si>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</si>
  <si>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</si>
  <si>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</si>
  <si>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</si>
  <si>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</si>
  <si>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</si>
  <si>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</si>
  <si>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</si>
  <si>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</si>
  <si>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</si>
  <si>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</si>
  <si>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</si>
  <si>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</si>
  <si>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</si>
  <si>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</si>
  <si>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</si>
  <si>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</si>
  <si>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</si>
  <si>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</si>
  <si>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</si>
  <si>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</si>
  <si>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</si>
  <si>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</si>
  <si>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</si>
  <si>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</si>
  <si>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</si>
  <si>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</si>
  <si>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</si>
  <si>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</si>
  <si>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</si>
  <si>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</si>
  <si>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</si>
  <si>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</si>
  <si>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</si>
  <si>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</si>
  <si>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</si>
  <si>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</si>
  <si>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</si>
  <si>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</si>
  <si>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</si>
  <si>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</si>
  <si>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</si>
  <si>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</si>
  <si>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</si>
  <si>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</si>
  <si>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</si>
  <si>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</si>
  <si>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</si>
  <si>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</si>
  <si>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</si>
  <si>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</si>
  <si>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</si>
  <si>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</si>
  <si>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</si>
  <si>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</si>
  <si>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</si>
  <si>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</si>
  <si>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</si>
  <si>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</si>
  <si>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</si>
  <si>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</si>
  <si>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</si>
  <si>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</si>
  <si>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</si>
  <si>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</si>
  <si>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</si>
  <si>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</si>
  <si>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</si>
  <si>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</si>
  <si>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</si>
  <si>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</si>
  <si>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</si>
  <si>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</si>
  <si>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</si>
  <si>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</si>
  <si>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</si>
  <si>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</si>
  <si>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</si>
  <si>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</si>
  <si>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</si>
  <si>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</si>
  <si>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</si>
  <si>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</si>
  <si>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</si>
  <si>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</si>
  <si>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</si>
  <si>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</si>
  <si>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</si>
  <si>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</si>
  <si>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</si>
  <si>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</si>
  <si>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</si>
  <si>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</si>
  <si>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</si>
  <si>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</si>
  <si>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</si>
  <si>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</si>
  <si>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</si>
  <si>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</si>
  <si>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</si>
  <si>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</si>
  <si>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</si>
  <si>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</si>
  <si>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</si>
  <si>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</si>
  <si>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</si>
  <si>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</si>
  <si>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</si>
  <si>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</si>
  <si>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</si>
  <si>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</si>
  <si>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</si>
  <si>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</si>
  <si>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</si>
  <si>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</si>
  <si>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</si>
  <si>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</si>
  <si>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</si>
  <si>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</si>
  <si>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</si>
  <si>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</si>
  <si>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</si>
  <si>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</si>
  <si>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</si>
  <si>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</si>
  <si>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</si>
  <si>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</si>
  <si>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</si>
  <si>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</si>
  <si>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</si>
  <si>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</si>
  <si>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</si>
  <si>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</si>
  <si>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</si>
  <si>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</si>
  <si>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</si>
  <si>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</si>
  <si>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</si>
  <si>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</si>
  <si>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</si>
  <si>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</si>
  <si>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</si>
  <si>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</si>
  <si>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</si>
  <si>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</si>
  <si>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</si>
  <si>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</si>
  <si>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</si>
  <si>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</si>
  <si>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</si>
  <si>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</si>
  <si>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</si>
  <si>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</si>
  <si>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</si>
  <si>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</si>
  <si>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</si>
  <si>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</si>
  <si>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</si>
  <si>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</si>
  <si>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</si>
  <si>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</si>
  <si>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</si>
  <si>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</si>
  <si>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</si>
  <si>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</si>
  <si>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</si>
  <si>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</si>
  <si>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</si>
  <si>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</si>
  <si>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</si>
  <si>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</si>
  <si>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</si>
  <si>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</si>
  <si>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</si>
  <si>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</si>
  <si>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</si>
  <si>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</si>
  <si>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</si>
  <si>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</si>
  <si>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</si>
  <si>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</si>
  <si>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</si>
  <si>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</si>
  <si>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</si>
  <si>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</si>
  <si>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</si>
  <si>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</si>
  <si>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</si>
  <si>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</si>
  <si>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</si>
  <si>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</si>
  <si>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</si>
  <si>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</si>
  <si>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</si>
  <si>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</si>
  <si>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</si>
  <si>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</si>
  <si>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</si>
  <si>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</si>
  <si>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</si>
  <si>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</si>
  <si>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</si>
  <si>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</si>
  <si>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</si>
  <si>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</si>
  <si>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</si>
  <si>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</si>
  <si>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</si>
  <si>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</si>
  <si>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</si>
  <si>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</si>
  <si>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</si>
  <si>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</si>
  <si>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</si>
  <si>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</si>
  <si>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</si>
  <si>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</si>
  <si>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</si>
  <si>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</si>
  <si>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</si>
  <si>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</si>
  <si>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</si>
  <si>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</si>
  <si>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</si>
  <si>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</si>
  <si>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</si>
  <si>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</si>
  <si>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</si>
  <si>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</si>
  <si>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</si>
  <si>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</si>
  <si>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</si>
  <si>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</si>
  <si>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</si>
  <si>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</si>
  <si>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</si>
  <si>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</si>
  <si>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</si>
  <si>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</si>
  <si>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</si>
  <si>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</si>
  <si>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</si>
  <si>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</si>
  <si>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</si>
  <si>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</si>
  <si>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</si>
  <si>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</si>
  <si>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</si>
  <si>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</si>
  <si>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</si>
  <si>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</si>
  <si>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</si>
  <si>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</si>
  <si>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</si>
  <si>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</si>
  <si>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</si>
  <si>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</si>
  <si>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</si>
  <si>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</si>
  <si>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</si>
  <si>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</si>
  <si>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</si>
  <si>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</si>
  <si>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</si>
  <si>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</si>
  <si>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</si>
  <si>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</si>
  <si>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</si>
  <si>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</si>
  <si>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</si>
  <si>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</si>
  <si>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</si>
  <si>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</si>
  <si>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</si>
  <si>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</si>
  <si>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</si>
  <si>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</si>
  <si>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</si>
  <si>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</si>
  <si>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</si>
  <si>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</si>
  <si>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</si>
  <si>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</si>
  <si>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</si>
  <si>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</si>
  <si>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</si>
  <si>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</si>
  <si>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</si>
  <si>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</si>
  <si>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</si>
  <si>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</si>
  <si>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</si>
  <si>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</si>
  <si>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</si>
  <si>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</si>
  <si>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</si>
  <si>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</si>
  <si>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</si>
  <si>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</si>
  <si>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</si>
  <si>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</si>
  <si>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</si>
  <si>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</si>
  <si>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</si>
  <si>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</si>
  <si>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</si>
  <si>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</si>
  <si>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</si>
  <si>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</si>
  <si>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</si>
  <si>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</si>
  <si>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</si>
  <si>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</si>
  <si>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</si>
  <si>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</si>
  <si>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</si>
  <si>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</si>
  <si>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</si>
  <si>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</si>
  <si>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</si>
  <si>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</si>
  <si>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</si>
  <si>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</si>
  <si>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</si>
  <si>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</si>
  <si>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</si>
  <si>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</si>
  <si>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</si>
  <si>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</si>
  <si>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</si>
  <si>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</si>
  <si>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</si>
  <si>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</si>
  <si>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</si>
  <si>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</si>
  <si>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</si>
  <si>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</si>
  <si>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</si>
  <si>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</si>
  <si>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</si>
  <si>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</si>
  <si>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</si>
  <si>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</si>
  <si>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</si>
  <si>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</si>
  <si>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</si>
  <si>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</si>
  <si>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</si>
  <si>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</si>
  <si>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</si>
  <si>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</si>
  <si>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</si>
  <si>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</si>
  <si>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</si>
  <si>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</si>
  <si>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</si>
  <si>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</si>
  <si>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</si>
  <si>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</si>
  <si>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</si>
  <si>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</si>
  <si>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</si>
  <si>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</si>
  <si>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</si>
  <si>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</si>
  <si>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</si>
  <si>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</si>
  <si>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</si>
  <si>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</si>
  <si>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</si>
  <si>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</si>
  <si>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</si>
  <si>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</si>
  <si>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</si>
  <si>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</si>
  <si>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</si>
  <si>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</si>
  <si>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</si>
  <si>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</si>
  <si>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</si>
  <si>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</si>
  <si>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</si>
  <si>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</si>
  <si>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</si>
  <si>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</si>
  <si>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</si>
  <si>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</si>
  <si>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</si>
  <si>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</si>
  <si>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</si>
  <si>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</si>
  <si>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</si>
  <si>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</si>
  <si>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</si>
  <si>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</si>
  <si>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</si>
  <si>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</si>
  <si>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</si>
  <si>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</si>
  <si>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</si>
  <si>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</si>
  <si>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</si>
  <si>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</si>
  <si>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</si>
  <si>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</si>
  <si>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</si>
  <si>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</si>
  <si>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</si>
  <si>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</si>
  <si>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</si>
  <si>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</si>
  <si>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</si>
  <si>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</si>
  <si>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</si>
  <si>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</si>
  <si>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</si>
  <si>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</si>
  <si>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</si>
  <si>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</si>
  <si>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</si>
  <si>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</si>
  <si>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</si>
  <si>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</si>
  <si>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</si>
  <si>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</si>
  <si>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</si>
  <si>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</si>
  <si>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</si>
  <si>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</si>
  <si>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</si>
  <si>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</si>
  <si>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</si>
  <si>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</si>
  <si>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</si>
  <si>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</si>
  <si>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</si>
  <si>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</si>
  <si>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</si>
  <si>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</si>
  <si>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</si>
  <si>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</si>
  <si>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</si>
  <si>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</si>
  <si>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</si>
  <si>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</si>
  <si>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</si>
  <si>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</si>
  <si>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</si>
  <si>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</si>
  <si>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</si>
  <si>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</si>
  <si>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</si>
  <si>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</si>
  <si>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</si>
  <si>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</si>
  <si>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</si>
  <si>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</si>
  <si>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</si>
  <si>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</si>
  <si>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</si>
  <si>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</si>
  <si>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</si>
  <si>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</si>
  <si>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</si>
  <si>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</si>
  <si>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</si>
  <si>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</si>
  <si>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</si>
  <si>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</si>
  <si>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</si>
  <si>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</si>
  <si>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</si>
  <si>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</si>
  <si>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</si>
  <si>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</si>
  <si>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</si>
  <si>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</si>
  <si>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</si>
  <si>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</si>
  <si>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</si>
  <si>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</si>
  <si>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</si>
  <si>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</si>
  <si>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</si>
  <si>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</si>
  <si>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</si>
  <si>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</si>
  <si>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</si>
  <si>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</si>
  <si>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</si>
  <si>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</si>
  <si>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</si>
  <si>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</si>
  <si>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</si>
  <si>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</si>
  <si>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</si>
  <si>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</si>
  <si>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</si>
  <si>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</si>
  <si>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</si>
  <si>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</si>
  <si>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</si>
  <si>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</si>
  <si>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</si>
  <si>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</si>
  <si>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</si>
  <si>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</si>
  <si>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</si>
  <si>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</si>
  <si>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</si>
  <si>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</si>
  <si>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</si>
  <si>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</si>
  <si>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</si>
  <si>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</si>
  <si>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</si>
  <si>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</si>
  <si>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</si>
  <si>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</si>
  <si>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</si>
  <si>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</si>
  <si>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</si>
  <si>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</si>
  <si>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</si>
  <si>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</si>
  <si>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</si>
  <si>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</si>
  <si>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</si>
  <si>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</si>
  <si>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</si>
  <si>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</si>
  <si>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</si>
  <si>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</si>
  <si>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</si>
  <si>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</si>
  <si>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</si>
  <si>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</si>
  <si>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</si>
  <si>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</si>
  <si>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</si>
  <si>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</si>
  <si>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</si>
  <si>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</si>
  <si>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</si>
  <si>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</si>
  <si>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</si>
  <si>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</si>
  <si>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</si>
  <si>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</si>
  <si>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</si>
  <si>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</si>
  <si>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</si>
  <si>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</si>
  <si>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</si>
  <si>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</si>
  <si>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</si>
  <si>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</si>
  <si>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</si>
  <si>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</si>
  <si>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</si>
  <si>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</si>
  <si>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</si>
  <si>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</si>
  <si>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</si>
  <si>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</si>
  <si>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</si>
  <si>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</si>
  <si>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</si>
  <si>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</si>
  <si>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</si>
  <si>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</si>
  <si>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</si>
  <si>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</si>
  <si>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</si>
  <si>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</si>
  <si>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</si>
  <si>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</si>
  <si>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</si>
  <si>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</si>
  <si>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</si>
  <si>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</si>
  <si>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</si>
  <si>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</si>
  <si>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</si>
  <si>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</si>
  <si>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</si>
  <si>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</si>
  <si>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</si>
  <si>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</si>
  <si>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</si>
  <si>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</si>
  <si>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</si>
  <si>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</si>
  <si>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</si>
  <si>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</si>
  <si>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</si>
  <si>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</si>
  <si>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</si>
  <si>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</si>
  <si>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</si>
  <si>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</si>
  <si>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</si>
  <si>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</si>
  <si>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</si>
  <si>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</si>
  <si>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</si>
  <si>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</si>
  <si>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</si>
  <si>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</si>
  <si>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</si>
  <si>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</si>
  <si>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</si>
  <si>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</si>
  <si>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</si>
  <si>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</si>
  <si>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</si>
  <si>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</si>
  <si>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</si>
  <si>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</si>
  <si>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</si>
  <si>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</si>
  <si>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</si>
  <si>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</si>
  <si>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</si>
  <si>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</si>
  <si>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</si>
  <si>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</si>
  <si>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</si>
  <si>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</si>
  <si>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</si>
  <si>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</si>
  <si>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</si>
  <si>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</si>
  <si>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</si>
  <si>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</si>
  <si>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</si>
  <si>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</si>
  <si>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</si>
  <si>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</si>
  <si>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</si>
  <si>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</si>
  <si>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</si>
  <si>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</si>
  <si>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</si>
  <si>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</si>
  <si>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</si>
  <si>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</si>
  <si>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</si>
  <si>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</si>
  <si>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</si>
  <si>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</si>
  <si>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</si>
  <si>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</si>
  <si>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</si>
  <si>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</si>
  <si>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</si>
  <si>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</si>
  <si>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</si>
  <si>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</si>
  <si>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</si>
  <si>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</si>
  <si>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</si>
  <si>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</si>
  <si>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</si>
  <si>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</si>
  <si>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</si>
  <si>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</si>
  <si>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</si>
  <si>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</si>
  <si>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</si>
  <si>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</si>
  <si>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</si>
  <si>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</si>
  <si>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</si>
  <si>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</si>
  <si>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</si>
  <si>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</si>
  <si>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</si>
  <si>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</si>
  <si>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</si>
  <si>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</si>
  <si>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</si>
  <si>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</si>
  <si>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</si>
  <si>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</si>
  <si>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</si>
  <si>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</si>
  <si>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</si>
  <si>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</si>
  <si>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</si>
  <si>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</si>
  <si>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</si>
  <si>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</si>
  <si>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</si>
  <si>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</si>
  <si>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</si>
  <si>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</si>
  <si>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</si>
  <si>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</si>
  <si>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</si>
  <si>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</si>
  <si>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</si>
  <si>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</si>
  <si>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</si>
  <si>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</si>
  <si>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</si>
  <si>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</si>
  <si>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</si>
  <si>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</si>
  <si>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</si>
  <si>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</si>
  <si>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</si>
  <si>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</si>
  <si>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</si>
  <si>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</si>
  <si>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</si>
  <si>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</si>
  <si>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</si>
  <si>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</si>
  <si>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</si>
  <si>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</si>
  <si>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</si>
  <si>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</si>
  <si>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</si>
  <si>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</si>
  <si>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</si>
  <si>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</si>
  <si>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</si>
  <si>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</si>
  <si>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</si>
  <si>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</si>
  <si>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</si>
  <si>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</si>
  <si>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</si>
  <si>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</si>
  <si>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</si>
  <si>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</si>
  <si>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</si>
  <si>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</si>
  <si>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</si>
  <si>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</si>
  <si>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</si>
  <si>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</si>
  <si>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</si>
  <si>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</si>
  <si>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</si>
  <si>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</si>
  <si>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</si>
  <si>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</si>
  <si>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</si>
  <si>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</si>
  <si>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</si>
  <si>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</si>
  <si>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</si>
  <si>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</si>
  <si>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</si>
  <si>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</si>
  <si>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</si>
  <si>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</si>
  <si>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</si>
  <si>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</si>
  <si>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</si>
  <si>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</si>
  <si>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</si>
  <si>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</si>
  <si>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</si>
  <si>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</si>
  <si>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</si>
  <si>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</si>
  <si>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</si>
  <si>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</si>
  <si>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</si>
  <si>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</si>
  <si>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</si>
  <si>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</si>
  <si>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</si>
  <si>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</si>
  <si>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</si>
  <si>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</si>
  <si>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</si>
  <si>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</si>
  <si>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</si>
  <si>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</si>
  <si>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</si>
  <si>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</si>
  <si>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</si>
  <si>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</si>
  <si>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</si>
  <si>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</si>
  <si>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</si>
  <si>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</si>
  <si>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</si>
  <si>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</si>
  <si>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</si>
  <si>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</si>
  <si>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</si>
  <si>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</si>
  <si>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</si>
  <si>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</si>
  <si>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</si>
  <si>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</si>
  <si>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</si>
  <si>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</si>
  <si>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</si>
  <si>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</si>
  <si>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</si>
  <si>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</si>
  <si>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</si>
  <si>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</si>
  <si>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</si>
  <si>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</si>
  <si>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</si>
  <si>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</si>
  <si>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</si>
  <si>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</si>
  <si>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</si>
  <si>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</si>
  <si>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</si>
  <si>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</si>
  <si>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</si>
  <si>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</si>
  <si>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</si>
  <si>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</si>
  <si>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</si>
  <si>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</si>
  <si>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</si>
  <si>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</si>
  <si>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</si>
  <si>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</si>
  <si>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</si>
  <si>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</si>
  <si>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</si>
  <si>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</si>
  <si>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</si>
  <si>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</si>
  <si>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</si>
  <si>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</si>
  <si>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</si>
  <si>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</si>
  <si>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</si>
  <si>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</si>
  <si>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</si>
  <si>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</si>
  <si>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</si>
  <si>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</si>
  <si>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</si>
  <si>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</si>
  <si>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</si>
  <si>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</si>
  <si>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</si>
  <si>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</si>
  <si>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</si>
  <si>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</si>
  <si>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</si>
  <si>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</si>
  <si>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</si>
  <si>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</si>
  <si>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</si>
  <si>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</si>
  <si>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</si>
  <si>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</si>
  <si>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</si>
  <si>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</si>
  <si>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</si>
  <si>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</si>
  <si>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</si>
  <si>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</si>
  <si>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</si>
  <si>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</si>
  <si>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</si>
  <si>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</si>
  <si>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</si>
  <si>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</si>
  <si>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</si>
  <si>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</si>
  <si>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</si>
  <si>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</si>
  <si>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</si>
  <si>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</si>
  <si>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</si>
  <si>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</si>
  <si>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</si>
  <si>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</si>
  <si>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</si>
  <si>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</si>
  <si>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</si>
  <si>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</si>
  <si>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</si>
  <si>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</si>
  <si>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</si>
  <si>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</si>
  <si>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</si>
  <si>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</si>
  <si>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</si>
  <si>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</si>
  <si>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</si>
  <si>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</si>
  <si>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</si>
  <si>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</si>
  <si>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</si>
  <si>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</si>
  <si>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</si>
  <si>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</si>
  <si>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</si>
  <si>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</si>
  <si>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</si>
  <si>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</si>
  <si>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</si>
  <si>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</si>
  <si>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</si>
  <si>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</si>
  <si>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</si>
  <si>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</si>
  <si>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</si>
  <si>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</si>
  <si>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</si>
  <si>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</si>
  <si>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</si>
  <si>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</si>
  <si>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</si>
  <si>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</si>
  <si>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</si>
  <si>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</si>
  <si>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</si>
  <si>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</si>
  <si>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</si>
  <si>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</si>
  <si>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</si>
  <si>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</si>
  <si>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</si>
  <si>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</si>
  <si>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</si>
  <si>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</si>
  <si>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</si>
  <si>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</si>
  <si>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</si>
  <si>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</si>
  <si>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</si>
  <si>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</si>
  <si>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</si>
  <si>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</si>
  <si>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</si>
  <si>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</si>
  <si>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</si>
  <si>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</si>
  <si>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</si>
  <si>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</si>
  <si>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</si>
  <si>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</si>
  <si>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</si>
  <si>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</si>
  <si>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</si>
  <si>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</si>
  <si>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</si>
  <si>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</si>
  <si>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</si>
  <si>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</si>
  <si>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</si>
  <si>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</si>
  <si>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</si>
  <si>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</si>
  <si>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</si>
  <si>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</si>
  <si>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</si>
  <si>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</si>
  <si>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</si>
  <si>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</si>
  <si>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</si>
  <si>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</si>
  <si>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</si>
  <si>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</si>
  <si>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</si>
  <si>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</si>
  <si>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</si>
  <si>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</si>
  <si>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</si>
  <si>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</si>
  <si>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</si>
  <si>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</si>
  <si>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</si>
  <si>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</si>
  <si>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</si>
  <si>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</si>
  <si>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</si>
  <si>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</si>
  <si>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</si>
  <si>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</si>
  <si>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</si>
  <si>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</si>
  <si>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</si>
  <si>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</si>
  <si>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</si>
  <si>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</si>
  <si>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</si>
  <si>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</si>
  <si>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</si>
  <si>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</si>
  <si>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</si>
  <si>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</si>
  <si>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</si>
  <si>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</si>
  <si>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</si>
  <si>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</si>
  <si>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</si>
  <si>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</si>
  <si>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</si>
  <si>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</si>
  <si>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</si>
  <si>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</si>
  <si>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</si>
  <si>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</si>
  <si>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</si>
  <si>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</si>
  <si>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</si>
  <si>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</si>
  <si>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</si>
  <si>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</si>
  <si>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</si>
  <si>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</si>
  <si>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</si>
  <si>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</si>
  <si>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</si>
  <si>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</si>
  <si>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</si>
  <si>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</si>
  <si>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</si>
  <si>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</si>
  <si>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</si>
  <si>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</si>
  <si>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</si>
  <si>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</si>
  <si>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</si>
  <si>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</si>
  <si>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</si>
  <si>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</si>
  <si>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</si>
  <si>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</si>
  <si>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</si>
  <si>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</si>
  <si>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</si>
  <si>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</si>
  <si>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</si>
  <si>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</si>
  <si>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</si>
  <si>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</si>
  <si>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</si>
  <si>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</si>
  <si>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</si>
  <si>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</si>
  <si>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</si>
  <si>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</si>
  <si>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</si>
  <si>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</si>
  <si>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</si>
  <si>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</si>
  <si>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</si>
  <si>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</si>
  <si>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</si>
  <si>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</si>
  <si>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</si>
  <si>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</si>
  <si>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</si>
  <si>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</si>
  <si>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</si>
  <si>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</si>
  <si>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</si>
  <si>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</si>
  <si>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</si>
  <si>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</si>
  <si>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</si>
  <si>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</si>
  <si>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</si>
  <si>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</si>
  <si>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</si>
  <si>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</si>
  <si>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</si>
  <si>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</si>
  <si>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</si>
  <si>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</si>
  <si>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</si>
  <si>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</si>
  <si>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</si>
  <si>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</si>
  <si>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</si>
  <si>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</si>
  <si>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</si>
  <si>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</si>
  <si>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</si>
  <si>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</si>
  <si>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</si>
  <si>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</si>
  <si>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</si>
  <si>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</si>
  <si>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</si>
  <si>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</si>
  <si>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</si>
  <si>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</si>
  <si>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</si>
  <si>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</si>
  <si>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</si>
  <si>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</si>
  <si>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</si>
  <si>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</si>
  <si>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</si>
  <si>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</si>
  <si>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</si>
  <si>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</si>
  <si>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</si>
  <si>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</si>
  <si>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</si>
  <si>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</si>
  <si>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</si>
  <si>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</si>
  <si>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</si>
  <si>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</si>
  <si>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</si>
  <si>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</si>
  <si>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</si>
  <si>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</si>
  <si>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</si>
  <si>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</si>
  <si>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</si>
  <si>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</si>
  <si>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</si>
  <si>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</si>
  <si>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</si>
  <si>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</si>
  <si>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</si>
  <si>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</si>
  <si>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</si>
  <si>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</si>
  <si>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</si>
  <si>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</si>
  <si>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</si>
  <si>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</si>
  <si>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</si>
  <si>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</si>
  <si>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</si>
  <si>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</si>
  <si>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</si>
  <si>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</si>
  <si>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</si>
  <si>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</si>
  <si>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</si>
  <si>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</si>
  <si>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</si>
  <si>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</si>
  <si>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</si>
  <si>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</si>
  <si>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</si>
  <si>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</si>
  <si>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</si>
  <si>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</si>
  <si>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</si>
  <si>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</si>
  <si>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</si>
  <si>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</si>
  <si>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</si>
  <si>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</si>
  <si>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</si>
  <si>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</si>
  <si>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</si>
  <si>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</si>
  <si>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</si>
  <si>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</si>
  <si>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</si>
  <si>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</si>
  <si>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</si>
  <si>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</si>
  <si>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</si>
  <si>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</si>
  <si>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</si>
  <si>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</si>
  <si>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</si>
  <si>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</si>
  <si>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</si>
  <si>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</si>
  <si>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</si>
  <si>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</si>
  <si>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</si>
  <si>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</si>
  <si>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</si>
  <si>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</si>
  <si>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</si>
  <si>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</si>
  <si>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</si>
  <si>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</si>
  <si>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</si>
  <si>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</si>
  <si>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</si>
  <si>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</si>
  <si>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</si>
  <si>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</si>
  <si>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</si>
  <si>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</si>
  <si>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</si>
  <si>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</si>
  <si>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</si>
  <si>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</si>
  <si>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</si>
  <si>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</si>
  <si>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</si>
  <si>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</si>
  <si>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</si>
  <si>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</si>
  <si>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</si>
  <si>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</si>
  <si>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</si>
  <si>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</si>
  <si>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</si>
  <si>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</si>
  <si>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</si>
  <si>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</si>
  <si>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</si>
  <si>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</si>
  <si>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</si>
  <si>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</si>
  <si>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</si>
  <si>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</si>
  <si>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</si>
  <si>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</si>
  <si>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</si>
  <si>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</si>
  <si>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</si>
  <si>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</si>
  <si>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</si>
  <si>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</si>
  <si>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</si>
  <si>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</si>
  <si>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</si>
  <si>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</si>
  <si>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</si>
  <si>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</si>
  <si>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</si>
  <si>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</si>
  <si>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</si>
  <si>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</si>
  <si>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</si>
  <si>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</si>
  <si>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</si>
  <si>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</si>
  <si>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</si>
  <si>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</si>
  <si>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</si>
  <si>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</si>
  <si>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</si>
  <si>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</si>
  <si>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</si>
  <si>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</si>
  <si>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</si>
  <si>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</si>
  <si>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</si>
  <si>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</si>
  <si>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</si>
  <si>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</si>
  <si>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</si>
  <si>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</si>
  <si>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</si>
  <si>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</si>
  <si>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</si>
  <si>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</si>
  <si>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</si>
  <si>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</si>
  <si>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</si>
  <si>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</si>
  <si>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</si>
  <si>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</si>
  <si>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</si>
  <si>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</si>
  <si>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</si>
  <si>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</si>
  <si>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</si>
  <si>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</si>
  <si>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</si>
  <si>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</si>
  <si>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</si>
  <si>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</si>
  <si>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</si>
  <si>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</si>
  <si>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</si>
  <si>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</si>
  <si>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</si>
  <si>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</si>
  <si>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</si>
  <si>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</si>
  <si>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</si>
  <si>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</si>
  <si>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</si>
  <si>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</si>
  <si>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</si>
  <si>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</si>
  <si>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</si>
  <si>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</si>
  <si>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</si>
  <si>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</si>
  <si>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</si>
  <si>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</si>
  <si>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</si>
  <si>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</si>
  <si>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</si>
  <si>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</si>
  <si>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</si>
  <si>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</si>
  <si>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</si>
  <si>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</si>
  <si>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</si>
  <si>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</si>
  <si>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</si>
  <si>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</si>
  <si>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</si>
  <si>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</si>
  <si>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</si>
  <si>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</si>
  <si>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</si>
  <si>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</si>
  <si>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</si>
  <si>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</si>
  <si>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</si>
  <si>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</si>
  <si>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</si>
  <si>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</si>
  <si>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</si>
  <si>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</si>
  <si>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</si>
  <si>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</si>
  <si>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</si>
  <si>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</si>
  <si>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</si>
  <si>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</si>
  <si>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</si>
  <si>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</si>
  <si>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</si>
  <si>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</si>
  <si>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</si>
  <si>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</si>
  <si>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</si>
  <si>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</si>
  <si>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</si>
  <si>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</si>
  <si>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</si>
  <si>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</si>
  <si>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</si>
  <si>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</si>
  <si>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</si>
  <si>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</si>
  <si>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</si>
  <si>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</si>
  <si>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</si>
  <si>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</si>
  <si>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</si>
  <si>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</si>
  <si>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</si>
  <si>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</si>
  <si>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</si>
  <si>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</si>
  <si>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</si>
  <si>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</si>
  <si>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</si>
  <si>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</si>
  <si>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</si>
  <si>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</si>
  <si>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</si>
  <si>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</si>
  <si>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</si>
  <si>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</si>
  <si>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</si>
  <si>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</si>
  <si>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</si>
  <si>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</si>
  <si>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</si>
  <si>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</si>
  <si>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</si>
  <si>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</si>
  <si>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</si>
  <si>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</si>
  <si>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</si>
  <si>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</si>
  <si>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</si>
  <si>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</si>
  <si>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</si>
  <si>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</si>
  <si>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</si>
  <si>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</si>
  <si>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</si>
  <si>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</si>
  <si>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</si>
  <si>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</si>
  <si>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</si>
  <si>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</si>
  <si>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</si>
  <si>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</si>
  <si>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</si>
  <si>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</si>
  <si>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</si>
  <si>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</si>
  <si>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</si>
  <si>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</si>
  <si>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</si>
  <si>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</si>
  <si>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</si>
  <si>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</si>
  <si>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</si>
  <si>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</si>
  <si>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</si>
  <si>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</si>
  <si>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</si>
  <si>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</si>
  <si>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</si>
  <si>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</si>
  <si>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</si>
  <si>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</si>
  <si>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</si>
  <si>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</si>
  <si>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</si>
  <si>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</si>
  <si>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</si>
  <si>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</si>
  <si>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</si>
  <si>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</si>
  <si>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</si>
  <si>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</si>
  <si>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</si>
  <si>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</si>
  <si>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</si>
  <si>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</si>
  <si>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</si>
  <si>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</si>
  <si>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</si>
  <si>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</si>
  <si>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</si>
  <si>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</si>
  <si>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</si>
  <si>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</si>
  <si>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</si>
  <si>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</si>
  <si>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</si>
  <si>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</si>
  <si>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</si>
  <si>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</si>
  <si>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</si>
  <si>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</si>
  <si>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</si>
  <si>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</si>
  <si>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</si>
  <si>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</si>
  <si>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</si>
  <si>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</si>
  <si>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</si>
  <si>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</si>
  <si>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</si>
  <si>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</si>
  <si>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</si>
  <si>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</si>
  <si>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</si>
  <si>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</si>
  <si>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</si>
  <si>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</si>
  <si>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</si>
  <si>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</si>
  <si>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</si>
  <si>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</si>
  <si>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</si>
  <si>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</si>
  <si>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</si>
  <si>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</si>
  <si>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</si>
  <si>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</si>
  <si>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</si>
  <si>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</si>
  <si>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</si>
  <si>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</si>
  <si>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</si>
  <si>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</si>
  <si>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</si>
  <si>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</si>
  <si>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</si>
  <si>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</si>
  <si>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</si>
  <si>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</si>
  <si>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</si>
  <si>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</si>
  <si>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</si>
  <si>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</si>
  <si>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</si>
  <si>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</si>
  <si>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</si>
  <si>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</si>
  <si>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</si>
  <si>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</si>
  <si>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</si>
  <si>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</si>
  <si>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</si>
  <si>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</si>
  <si>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</si>
  <si>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</si>
  <si>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</si>
  <si>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</si>
  <si>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</si>
  <si>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</si>
  <si>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</si>
  <si>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</si>
  <si>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</si>
  <si>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</si>
  <si>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</si>
  <si>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</si>
  <si>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</si>
  <si>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</si>
  <si>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</si>
  <si>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</si>
  <si>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</si>
  <si>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</si>
  <si>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</si>
  <si>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</si>
  <si>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</si>
  <si>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</si>
  <si>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</si>
  <si>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</si>
  <si>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</si>
  <si>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</si>
  <si>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</si>
  <si>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</si>
  <si>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</si>
  <si>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</si>
  <si>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</si>
  <si>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</si>
  <si>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</si>
  <si>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</si>
  <si>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</si>
  <si>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</si>
  <si>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</si>
  <si>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</si>
  <si>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</si>
  <si>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</si>
  <si>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</si>
  <si>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</si>
  <si>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</si>
  <si>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</si>
  <si>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</si>
  <si>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</si>
  <si>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</si>
  <si>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</si>
  <si>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</si>
  <si>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</si>
  <si>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</si>
  <si>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</si>
  <si>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</si>
  <si>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</si>
  <si>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</si>
  <si>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</si>
  <si>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</si>
  <si>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</si>
  <si>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</si>
  <si>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</si>
  <si>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</si>
  <si>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</si>
  <si>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</si>
  <si>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</si>
  <si>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</si>
  <si>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</si>
  <si>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</si>
  <si>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</si>
  <si>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</si>
  <si>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</si>
  <si>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</si>
  <si>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</si>
  <si>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</si>
  <si>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</si>
  <si>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</si>
  <si>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</si>
  <si>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</si>
  <si>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</si>
  <si>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</si>
  <si>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</si>
  <si>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</si>
  <si>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</si>
  <si>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</si>
  <si>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</si>
  <si>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</si>
  <si>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</si>
  <si>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</si>
  <si>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</si>
  <si>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</si>
  <si>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</si>
  <si>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</si>
  <si>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</si>
  <si>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</si>
  <si>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</si>
  <si>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</si>
  <si>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</si>
  <si>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</si>
  <si>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</si>
  <si>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</si>
  <si>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</si>
  <si>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</si>
  <si>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</si>
  <si>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</si>
  <si>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</si>
  <si>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</si>
  <si>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</si>
  <si>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</si>
  <si>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</si>
  <si>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</si>
  <si>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</si>
  <si>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</si>
  <si>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</si>
  <si>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</si>
  <si>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</si>
  <si>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</si>
  <si>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</si>
  <si>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</si>
  <si>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</si>
  <si>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</si>
  <si>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</si>
  <si>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</si>
  <si>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</si>
  <si>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</si>
  <si>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</si>
  <si>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</si>
  <si>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</si>
  <si>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</si>
  <si>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</si>
  <si>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</si>
  <si>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</si>
  <si>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</si>
  <si>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</si>
  <si>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</si>
  <si>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</si>
  <si>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</si>
  <si>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</si>
  <si>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</si>
  <si>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</si>
  <si>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</si>
  <si>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</si>
  <si>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</si>
  <si>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</si>
  <si>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</si>
  <si>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</si>
  <si>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</si>
  <si>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</si>
  <si>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</si>
  <si>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</si>
  <si>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</si>
  <si>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</si>
  <si>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</si>
  <si>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</si>
  <si>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</si>
  <si>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</si>
  <si>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</si>
  <si>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</si>
  <si>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</si>
  <si>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</si>
  <si>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</si>
  <si>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</si>
  <si>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</si>
  <si>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</si>
  <si>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</si>
  <si>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</si>
  <si>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</si>
  <si>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</si>
  <si>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</si>
  <si>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</si>
  <si>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</si>
  <si>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</si>
  <si>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</si>
  <si>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</si>
  <si>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</si>
  <si>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</si>
  <si>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</si>
  <si>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</si>
  <si>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</si>
  <si>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</si>
  <si>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</si>
  <si>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</si>
  <si>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</si>
  <si>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</si>
  <si>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</si>
  <si>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</si>
  <si>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</si>
  <si>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</si>
  <si>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</si>
  <si>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</si>
  <si>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</si>
  <si>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</si>
  <si>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</si>
  <si>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</si>
  <si>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</si>
  <si>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</si>
  <si>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</si>
  <si>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</si>
  <si>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</si>
  <si>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</si>
  <si>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</si>
  <si>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</si>
  <si>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</si>
  <si>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</si>
  <si>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</si>
  <si>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</si>
  <si>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</si>
  <si>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</si>
  <si>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</si>
  <si>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</si>
  <si>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</si>
  <si>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</si>
  <si>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</si>
  <si>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</si>
  <si>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</si>
  <si>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</si>
  <si>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</si>
  <si>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</si>
  <si>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</si>
  <si>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</si>
  <si>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</si>
  <si>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</si>
  <si>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</si>
  <si>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</si>
  <si>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</si>
  <si>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</si>
  <si>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</si>
  <si>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</si>
  <si>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</si>
  <si>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</si>
  <si>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</si>
  <si>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</si>
  <si>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</si>
  <si>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</si>
  <si>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</si>
  <si>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</si>
  <si>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</si>
  <si>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</si>
  <si>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</si>
  <si>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</si>
  <si>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</si>
  <si>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</si>
  <si>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</si>
  <si>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</si>
  <si>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</si>
  <si>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</si>
  <si>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</si>
  <si>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</si>
  <si>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</si>
  <si>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</si>
  <si>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</si>
  <si>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</si>
  <si>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</si>
  <si>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</si>
  <si>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</si>
  <si>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</si>
  <si>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</si>
  <si>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</si>
  <si>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</si>
  <si>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</si>
  <si>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</si>
  <si>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</si>
  <si>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</si>
  <si>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</si>
  <si>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</si>
  <si>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</si>
  <si>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</si>
  <si>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</si>
  <si>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</si>
  <si>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</si>
  <si>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</si>
  <si>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</si>
  <si>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</si>
  <si>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</si>
  <si>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</si>
  <si>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</si>
  <si>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</si>
  <si>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</si>
  <si>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</si>
  <si>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</si>
  <si>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</si>
  <si>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</si>
  <si>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</si>
  <si>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</si>
  <si>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</si>
  <si>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</si>
  <si>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</si>
  <si>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</si>
  <si>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</si>
  <si>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</si>
  <si>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</si>
  <si>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</si>
  <si>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</si>
  <si>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</si>
  <si>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</si>
  <si>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</si>
  <si>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</si>
  <si>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</si>
  <si>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</si>
  <si>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</si>
  <si>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</si>
  <si>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</si>
  <si>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</si>
  <si>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</si>
  <si>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</si>
  <si>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</si>
  <si>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</si>
  <si>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</si>
  <si>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</si>
  <si>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</si>
  <si>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</si>
  <si>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</si>
  <si>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</si>
  <si>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</si>
  <si>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</si>
  <si>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</si>
  <si>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</si>
  <si>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</si>
  <si>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</si>
  <si>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</si>
  <si>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</si>
  <si>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</si>
  <si>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</si>
  <si>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</si>
  <si>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</si>
  <si>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</si>
  <si>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</si>
  <si>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</si>
  <si>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</si>
  <si>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</si>
  <si>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</si>
  <si>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</si>
  <si>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</si>
  <si>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</si>
  <si>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</si>
  <si>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</si>
  <si>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</si>
  <si>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</si>
  <si>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</si>
  <si>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</si>
  <si>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</si>
  <si>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</si>
  <si>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</si>
  <si>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</si>
  <si>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</si>
  <si>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</si>
  <si>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</si>
  <si>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</si>
  <si>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</si>
  <si>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</si>
  <si>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</si>
  <si>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</si>
  <si>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</si>
  <si>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</si>
  <si>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</si>
  <si>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</si>
  <si>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</si>
  <si>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</si>
  <si>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</si>
  <si>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</si>
  <si>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</si>
  <si>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</si>
  <si>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</si>
  <si>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</si>
  <si>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</si>
  <si>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</si>
  <si>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</si>
  <si>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</si>
  <si>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</si>
  <si>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</si>
  <si>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</si>
  <si>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</si>
  <si>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</si>
  <si>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</si>
  <si>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</si>
  <si>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</si>
  <si>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</si>
  <si>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</si>
  <si>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</si>
  <si>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</si>
  <si>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</si>
  <si>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</si>
  <si>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</si>
  <si>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</si>
  <si>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</si>
  <si>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</si>
  <si>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</si>
  <si>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</si>
  <si>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</si>
  <si>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</si>
  <si>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</si>
  <si>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</si>
  <si>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</si>
  <si>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</si>
  <si>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</si>
  <si>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</si>
  <si>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</si>
  <si>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</si>
  <si>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</si>
  <si>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</si>
  <si>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</si>
  <si>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</si>
  <si>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</si>
  <si>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</si>
  <si>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</si>
  <si>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</si>
  <si>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</si>
  <si>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</si>
  <si>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</si>
  <si>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</si>
  <si>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</si>
  <si>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</si>
  <si>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</si>
  <si>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</si>
  <si>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</si>
  <si>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</si>
  <si>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</si>
  <si>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</si>
  <si>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</si>
  <si>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</si>
  <si>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</si>
  <si>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</si>
  <si>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</si>
  <si>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</si>
  <si>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</si>
  <si>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</si>
  <si>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</si>
  <si>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</si>
  <si>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</si>
  <si>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</si>
  <si>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</si>
  <si>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</si>
  <si>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</si>
  <si>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</si>
  <si>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</si>
  <si>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</si>
  <si>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</si>
  <si>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</si>
  <si>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</si>
  <si>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</si>
  <si>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</si>
  <si>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</si>
  <si>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</si>
  <si>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</si>
  <si>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</si>
  <si>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</si>
  <si>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</si>
  <si>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</si>
  <si>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</si>
  <si>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</si>
  <si>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</si>
  <si>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</si>
  <si>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</si>
  <si>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</si>
  <si>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</si>
  <si>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</si>
  <si>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</si>
  <si>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</si>
  <si>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</si>
  <si>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</si>
  <si>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</si>
  <si>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</si>
  <si>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</si>
  <si>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</si>
  <si>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</si>
  <si>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</si>
  <si>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</si>
  <si>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</si>
  <si>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</si>
  <si>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</si>
  <si>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</si>
  <si>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</si>
  <si>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</si>
  <si>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</si>
  <si>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</si>
  <si>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</si>
  <si>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</si>
  <si>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</si>
  <si>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</si>
  <si>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</si>
  <si>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</si>
  <si>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</si>
  <si>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</si>
  <si>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</si>
  <si>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</si>
  <si>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</si>
  <si>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</si>
  <si>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</si>
  <si>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</si>
  <si>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</si>
  <si>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</si>
  <si>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</si>
  <si>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</si>
  <si>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</si>
  <si>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</si>
  <si>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</si>
  <si>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</si>
  <si>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</si>
  <si>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</si>
  <si>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</si>
  <si>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</si>
  <si>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</si>
  <si>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</si>
  <si>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</si>
  <si>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</si>
  <si>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</si>
  <si>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</si>
  <si>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</si>
  <si>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</si>
  <si>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</si>
  <si>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</si>
  <si>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</si>
  <si>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</si>
  <si>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</si>
  <si>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</si>
  <si>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</si>
  <si>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</si>
  <si>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</si>
  <si>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</si>
  <si>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</si>
  <si>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</si>
  <si>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</si>
  <si>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</si>
  <si>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</si>
  <si>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</si>
  <si>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</si>
  <si>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</si>
  <si>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</si>
  <si>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</si>
  <si>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</si>
  <si>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</si>
  <si>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</si>
  <si>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</si>
  <si>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</si>
  <si>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</si>
  <si>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</si>
  <si>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</si>
  <si>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</si>
  <si>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</si>
  <si>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</si>
  <si>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</si>
  <si>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</si>
  <si>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</si>
  <si>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</si>
  <si>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</si>
  <si>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</si>
  <si>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</si>
  <si>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</si>
  <si>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</si>
  <si>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</si>
  <si>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</si>
  <si>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</si>
  <si>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</si>
  <si>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</si>
  <si>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</si>
  <si>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</si>
  <si>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</si>
  <si>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</si>
  <si>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</si>
  <si>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</si>
  <si>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</si>
  <si>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</si>
  <si>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</si>
  <si>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</si>
  <si>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</si>
  <si>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</si>
  <si>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</si>
  <si>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</si>
  <si>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</si>
  <si>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</si>
  <si>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</si>
  <si>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</si>
  <si>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</si>
  <si>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</si>
  <si>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</si>
  <si>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</si>
  <si>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</si>
  <si>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</si>
  <si>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</si>
  <si>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</si>
  <si>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</si>
  <si>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</si>
  <si>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</si>
  <si>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</si>
  <si>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</si>
  <si>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</si>
  <si>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</si>
  <si>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</si>
  <si>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</si>
  <si>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</si>
  <si>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</si>
  <si>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</si>
  <si>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</si>
  <si>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</si>
  <si>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</si>
  <si>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</si>
  <si>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</si>
  <si>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</si>
  <si>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</si>
  <si>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</si>
  <si>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</si>
  <si>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</si>
  <si>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</si>
  <si>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</si>
  <si>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</si>
  <si>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</si>
  <si>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</si>
  <si>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</si>
  <si>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</si>
  <si>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</si>
  <si>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</si>
  <si>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</si>
  <si>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</si>
  <si>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</si>
  <si>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</si>
  <si>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</si>
  <si>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</si>
  <si>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</si>
  <si>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</si>
  <si>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</si>
  <si>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</si>
  <si>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</si>
  <si>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</si>
  <si>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</si>
  <si>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</si>
  <si>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</si>
  <si>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</si>
  <si>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</si>
  <si>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</si>
  <si>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</si>
  <si>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</si>
  <si>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</si>
  <si>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</si>
  <si>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</si>
  <si>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</si>
  <si>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</si>
  <si>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</si>
  <si>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</si>
  <si>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</si>
  <si>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</si>
  <si>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</si>
  <si>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</si>
  <si>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</si>
  <si>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</si>
  <si>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</si>
  <si>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</si>
  <si>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</si>
  <si>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</si>
  <si>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</si>
  <si>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</si>
  <si>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</si>
  <si>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</si>
  <si>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</si>
  <si>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</si>
  <si>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</si>
  <si>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</si>
  <si>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</si>
  <si>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</si>
  <si>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</si>
  <si>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</si>
  <si>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</si>
  <si>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</si>
  <si>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</si>
  <si>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</si>
  <si>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</si>
  <si>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</si>
  <si>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</si>
  <si>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</si>
  <si>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</si>
  <si>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</si>
  <si>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</si>
  <si>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</si>
  <si>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</si>
  <si>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</si>
  <si>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</si>
  <si>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</si>
  <si>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</si>
  <si>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</si>
  <si>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</si>
  <si>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</si>
  <si>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</si>
  <si>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</si>
  <si>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</si>
  <si>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</si>
  <si>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</si>
  <si>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</si>
  <si>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</si>
  <si>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</si>
  <si>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</si>
  <si>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</si>
  <si>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</si>
  <si>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</si>
  <si>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</si>
  <si>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</si>
  <si>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</si>
  <si>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</si>
  <si>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</si>
  <si>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</si>
  <si>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</si>
  <si>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</si>
  <si>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</si>
  <si>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</si>
  <si>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</si>
  <si>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</si>
  <si>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</si>
  <si>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</si>
  <si>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</si>
  <si>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</si>
  <si>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</si>
  <si>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</si>
  <si>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</si>
  <si>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</si>
  <si>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</si>
  <si>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</si>
  <si>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</si>
  <si>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</si>
  <si>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</si>
  <si>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</si>
  <si>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</si>
  <si>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</si>
  <si>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</si>
  <si>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</si>
  <si>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</si>
  <si>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</si>
  <si>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</si>
  <si>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</si>
  <si>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</si>
  <si>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</si>
  <si>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</si>
  <si>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</si>
  <si>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</si>
  <si>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</si>
  <si>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</si>
  <si>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</si>
  <si>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</si>
  <si>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</si>
  <si>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</si>
  <si>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</si>
  <si>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</si>
  <si>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</si>
  <si>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</si>
  <si>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</si>
  <si>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</si>
  <si>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</si>
  <si>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</si>
  <si>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</si>
  <si>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</si>
  <si>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</si>
  <si>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</si>
  <si>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</si>
  <si>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</si>
  <si>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</si>
  <si>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</si>
  <si>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</si>
  <si>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</si>
  <si>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</si>
  <si>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</si>
  <si>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</si>
  <si>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</si>
  <si>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</si>
  <si>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</si>
  <si>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</si>
  <si>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</si>
  <si>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</si>
  <si>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</si>
  <si>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</si>
  <si>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</si>
  <si>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</si>
  <si>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</si>
  <si>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</si>
  <si>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</si>
  <si>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</si>
  <si>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</si>
  <si>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</si>
  <si>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</si>
  <si>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</si>
  <si>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</si>
  <si>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</si>
  <si>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</si>
  <si>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</si>
  <si>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</si>
  <si>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</si>
  <si>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</si>
  <si>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</si>
  <si>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</si>
  <si>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</si>
  <si>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</si>
  <si>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</si>
  <si>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</si>
  <si>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</si>
  <si>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</si>
  <si>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</si>
  <si>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</si>
  <si>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</si>
  <si>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</si>
  <si>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</si>
  <si>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</si>
  <si>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</si>
  <si>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</si>
  <si>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</si>
  <si>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</si>
  <si>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</si>
  <si>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</si>
  <si>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</si>
  <si>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</si>
  <si>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</si>
  <si>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</si>
  <si>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</si>
  <si>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</si>
  <si>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</si>
  <si>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</si>
  <si>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</si>
  <si>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</si>
  <si>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</si>
  <si>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</si>
  <si>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</si>
  <si>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</si>
  <si>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</si>
  <si>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</si>
  <si>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</si>
  <si>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</si>
  <si>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</si>
  <si>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</si>
  <si>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</si>
  <si>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</si>
  <si>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</si>
  <si>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</si>
  <si>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</si>
  <si>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</si>
  <si>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</si>
  <si>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</si>
  <si>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</si>
  <si>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</si>
  <si>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</si>
  <si>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</si>
  <si>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</si>
  <si>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</si>
  <si>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</si>
  <si>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</si>
  <si>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</si>
  <si>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</si>
  <si>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</si>
  <si>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</si>
  <si>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</si>
  <si>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</si>
  <si>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</si>
  <si>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</si>
  <si>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</si>
  <si>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</si>
  <si>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</si>
  <si>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</si>
  <si>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</si>
  <si>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</si>
  <si>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</si>
  <si>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</si>
  <si>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</si>
  <si>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</si>
  <si>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</si>
  <si>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</si>
  <si>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</si>
  <si>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</si>
  <si>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</si>
  <si>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</si>
  <si>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</si>
  <si>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</si>
  <si>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</si>
  <si>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</si>
  <si>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</si>
  <si>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</si>
  <si>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</si>
  <si>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</si>
  <si>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</si>
  <si>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</si>
  <si>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</si>
  <si>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</si>
  <si>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</si>
  <si>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</si>
  <si>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</si>
  <si>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</si>
  <si>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</si>
  <si>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</si>
  <si>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</si>
  <si>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</si>
  <si>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</si>
  <si>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</si>
  <si>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</si>
  <si>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</si>
  <si>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</si>
  <si>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</si>
  <si>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</si>
  <si>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</si>
  <si>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</si>
  <si>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</si>
  <si>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</si>
  <si>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</si>
  <si>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</si>
  <si>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</si>
  <si>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</si>
  <si>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</si>
  <si>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</si>
  <si>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</si>
  <si>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</si>
  <si>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</si>
  <si>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</si>
  <si>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</si>
  <si>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</si>
  <si>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</si>
  <si>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</si>
  <si>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</si>
  <si>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</si>
  <si>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</si>
  <si>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</si>
  <si>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</si>
  <si>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</si>
  <si>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</si>
  <si>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</si>
  <si>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</si>
  <si>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</si>
  <si>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</si>
  <si>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</si>
  <si>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</si>
  <si>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</si>
  <si>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</si>
  <si>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</si>
  <si>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</si>
  <si>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</si>
  <si>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</si>
  <si>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</si>
  <si>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</si>
  <si>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</si>
  <si>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</si>
  <si>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</si>
  <si>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</si>
  <si>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</si>
  <si>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</si>
  <si>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</si>
  <si>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</si>
  <si>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</si>
  <si>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</si>
  <si>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</si>
  <si>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</si>
  <si>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</si>
  <si>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</si>
  <si>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</si>
  <si>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</si>
  <si>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</si>
  <si>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</si>
  <si>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</si>
  <si>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</si>
  <si>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</si>
  <si>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</si>
  <si>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</si>
  <si>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</si>
  <si>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</si>
  <si>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</si>
  <si>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</si>
  <si>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</si>
  <si>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</si>
  <si>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</si>
  <si>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</si>
  <si>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</si>
  <si>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</si>
  <si>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</si>
  <si>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</si>
  <si>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</si>
  <si>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</si>
  <si>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</si>
  <si>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</si>
  <si>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</si>
  <si>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</si>
  <si>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</si>
  <si>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</si>
  <si>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</si>
  <si>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</si>
  <si>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</si>
  <si>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</si>
  <si>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</si>
  <si>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</si>
  <si>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</si>
  <si>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</si>
  <si>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</si>
  <si>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</si>
  <si>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</si>
  <si>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</si>
  <si>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</si>
  <si>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</si>
  <si>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</si>
  <si>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</si>
  <si>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</si>
  <si>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</si>
  <si>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</si>
  <si>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</si>
  <si>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</si>
  <si>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</si>
  <si>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</si>
  <si>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</si>
  <si>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</si>
  <si>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</si>
  <si>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</si>
  <si>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</si>
  <si>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</si>
  <si>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</si>
  <si>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</si>
  <si>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</si>
  <si>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</si>
  <si>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</si>
  <si>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</si>
  <si>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</si>
  <si>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</si>
  <si>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</si>
  <si>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</si>
  <si>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</si>
  <si>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</si>
  <si>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</si>
  <si>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</si>
  <si>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</si>
  <si>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</si>
  <si>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</si>
  <si>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</si>
  <si>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</si>
  <si>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</si>
  <si>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</si>
  <si>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</si>
  <si>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</si>
  <si>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</si>
  <si>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</si>
  <si>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</si>
  <si>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</si>
  <si>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</si>
  <si>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</si>
  <si>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</si>
  <si>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</si>
  <si>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</si>
  <si>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</si>
  <si>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</si>
  <si>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</si>
  <si>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</si>
  <si>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</si>
  <si>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</si>
  <si>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</si>
  <si>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</si>
  <si>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</si>
  <si>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</si>
  <si>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</si>
  <si>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</si>
  <si>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</si>
  <si>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</si>
  <si>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</si>
  <si>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</si>
  <si>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</si>
  <si>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</si>
  <si>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</si>
  <si>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</si>
  <si>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</si>
  <si>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</si>
  <si>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</si>
  <si>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</si>
  <si>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</si>
  <si>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</si>
  <si>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</si>
  <si>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</si>
  <si>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</si>
  <si>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</si>
  <si>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</si>
  <si>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</si>
  <si>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</si>
  <si>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</si>
  <si>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</si>
  <si>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</si>
  <si>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</si>
  <si>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</si>
  <si>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</si>
  <si>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</si>
  <si>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</si>
  <si>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</si>
  <si>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</si>
  <si>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</si>
  <si>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</si>
  <si>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</si>
  <si>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</si>
  <si>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</si>
  <si>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</si>
  <si>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</si>
  <si>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</si>
  <si>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</si>
  <si>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</si>
  <si>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</si>
  <si>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</si>
  <si>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</si>
  <si>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</si>
  <si>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</si>
  <si>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</si>
  <si>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</si>
  <si>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</si>
  <si>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</si>
  <si>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</si>
  <si>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</si>
  <si>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</si>
  <si>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</si>
  <si>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</si>
  <si>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</si>
  <si>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</si>
  <si>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</si>
  <si>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</si>
  <si>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</si>
  <si>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</si>
  <si>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</si>
  <si>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</si>
  <si>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</si>
  <si>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</si>
  <si>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</si>
  <si>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</si>
  <si>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</si>
  <si>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</si>
  <si>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</si>
  <si>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</si>
  <si>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</si>
  <si>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</si>
  <si>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</si>
  <si>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</si>
  <si>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</si>
  <si>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</si>
  <si>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</si>
  <si>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</si>
  <si>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</si>
  <si>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</si>
  <si>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</si>
  <si>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</si>
  <si>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</si>
  <si>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</si>
  <si>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</si>
  <si>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</si>
  <si>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</si>
  <si>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</si>
  <si>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</si>
  <si>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</si>
  <si>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</si>
  <si>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</si>
  <si>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</si>
  <si>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</si>
  <si>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</si>
  <si>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</si>
  <si>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</si>
  <si>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</si>
  <si>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</si>
  <si>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</si>
  <si>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</si>
  <si>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</si>
  <si>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</si>
  <si>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</si>
  <si>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</si>
  <si>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</si>
  <si>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</si>
  <si>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</si>
  <si>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</si>
  <si>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</si>
  <si>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</si>
  <si>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</si>
  <si>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</si>
  <si>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</si>
  <si>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</si>
  <si>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</si>
  <si>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</si>
  <si>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</si>
  <si>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</si>
  <si>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</si>
  <si>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</si>
  <si>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</si>
  <si>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</si>
  <si>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</si>
  <si>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</si>
  <si>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</si>
  <si>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</si>
  <si>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</si>
  <si>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</si>
  <si>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</si>
  <si>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</si>
  <si>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</si>
  <si>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</si>
  <si>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</si>
  <si>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</si>
  <si>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</si>
  <si>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</si>
  <si>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</si>
  <si>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</si>
  <si>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</si>
  <si>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</si>
  <si>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</si>
  <si>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</si>
  <si>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</si>
  <si>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</si>
  <si>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</si>
  <si>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</si>
  <si>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</si>
  <si>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</si>
  <si>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</si>
  <si>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</si>
  <si>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</si>
  <si>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</si>
  <si>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</si>
  <si>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</si>
  <si>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</si>
  <si>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</si>
  <si>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</si>
  <si>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</si>
  <si>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</si>
  <si>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</si>
  <si>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</si>
  <si>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</si>
  <si>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</si>
  <si>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</si>
  <si>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</si>
  <si>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</si>
  <si>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</si>
  <si>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</si>
  <si>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</si>
  <si>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</si>
  <si>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</si>
  <si>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</si>
  <si>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</si>
  <si>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</si>
  <si>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</si>
  <si>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</si>
  <si>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</si>
  <si>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</si>
  <si>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</si>
  <si>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</si>
  <si>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</si>
  <si>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</si>
  <si>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</si>
  <si>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</si>
  <si>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</si>
  <si>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</si>
  <si>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</si>
  <si>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</si>
  <si>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</si>
  <si>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</si>
  <si>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</si>
  <si>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</si>
  <si>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</si>
  <si>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</si>
  <si>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</si>
  <si>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</si>
  <si>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</si>
  <si>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</si>
  <si>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</si>
  <si>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</si>
  <si>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</si>
  <si>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</si>
  <si>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</si>
  <si>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</si>
  <si>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</si>
  <si>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</si>
  <si>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</si>
  <si>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</si>
  <si>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</si>
  <si>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</si>
  <si>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</si>
  <si>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</si>
  <si>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</si>
  <si>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</si>
  <si>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</si>
  <si>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</si>
  <si>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</si>
  <si>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</si>
  <si>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</si>
  <si>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</si>
  <si>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</si>
  <si>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</si>
  <si>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</si>
  <si>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</si>
  <si>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</si>
  <si>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</si>
  <si>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</si>
  <si>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</si>
  <si>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</si>
  <si>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</si>
  <si>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</si>
  <si>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</si>
  <si>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</si>
  <si>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</si>
  <si>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</si>
  <si>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</si>
  <si>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</si>
  <si>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</si>
  <si>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</si>
  <si>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</si>
  <si>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</si>
  <si>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</si>
  <si>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</si>
  <si>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</si>
  <si>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</si>
  <si>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</si>
  <si>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</si>
  <si>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</si>
  <si>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</si>
  <si>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</si>
  <si>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</si>
  <si>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</si>
  <si>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</si>
  <si>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</si>
  <si>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</si>
  <si>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</si>
  <si>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</si>
  <si>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</si>
  <si>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</si>
  <si>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</si>
  <si>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</si>
  <si>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</si>
  <si>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</si>
  <si>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</si>
  <si>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</si>
  <si>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</si>
  <si>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</si>
  <si>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</si>
  <si>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</si>
  <si>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</si>
  <si>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</si>
  <si>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</si>
  <si>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</si>
  <si>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</si>
  <si>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</si>
  <si>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</si>
  <si>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</si>
  <si>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</si>
  <si>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</si>
  <si>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</si>
  <si>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</si>
  <si>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</si>
  <si>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</si>
  <si>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</si>
  <si>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</si>
  <si>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</si>
  <si>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</si>
  <si>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</si>
  <si>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</si>
  <si>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</si>
  <si>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</si>
  <si>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</si>
  <si>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</si>
  <si>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</si>
  <si>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</si>
  <si>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</si>
  <si>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</si>
  <si>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</si>
  <si>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</si>
  <si>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</si>
  <si>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</si>
  <si>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</si>
  <si>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</si>
  <si>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</si>
  <si>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</si>
  <si>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</si>
  <si>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</si>
  <si>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</si>
  <si>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</si>
  <si>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</si>
  <si>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</si>
  <si>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</si>
  <si>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</si>
  <si>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</si>
  <si>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</si>
  <si>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</si>
  <si>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</si>
  <si>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</si>
  <si>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</si>
  <si>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</si>
  <si>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</si>
  <si>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</si>
  <si>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</si>
  <si>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</si>
  <si>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</si>
  <si>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</si>
  <si>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</si>
  <si>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</si>
  <si>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</si>
  <si>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</si>
  <si>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</si>
  <si>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</si>
  <si>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</si>
  <si>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</si>
  <si>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</si>
  <si>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</si>
  <si>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</si>
  <si>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</si>
  <si>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</si>
  <si>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</si>
  <si>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</si>
  <si>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</si>
  <si>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</si>
  <si>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</si>
  <si>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</si>
  <si>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</si>
  <si>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</si>
  <si>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</si>
  <si>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</si>
  <si>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</si>
  <si>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</si>
  <si>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</si>
  <si>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</si>
  <si>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</si>
  <si>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</si>
  <si>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</si>
  <si>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</si>
  <si>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</si>
  <si>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</si>
  <si>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</si>
  <si>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</si>
  <si>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</si>
  <si>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</si>
  <si>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</si>
  <si>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</si>
  <si>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</si>
  <si>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</si>
  <si>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</si>
  <si>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</si>
  <si>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</si>
  <si>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</si>
  <si>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</si>
  <si>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</si>
  <si>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</si>
  <si>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</si>
  <si>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</si>
  <si>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</si>
  <si>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</si>
  <si>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</si>
  <si>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</si>
  <si>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</si>
  <si>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</si>
  <si>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</si>
  <si>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</si>
  <si>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</si>
  <si>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</si>
  <si>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</si>
  <si>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</si>
  <si>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</si>
  <si>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</si>
  <si>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</si>
  <si>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</si>
  <si>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</si>
  <si>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</si>
  <si>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</si>
  <si>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</si>
  <si>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</si>
  <si>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</si>
  <si>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</si>
  <si>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</si>
  <si>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</si>
  <si>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</si>
  <si>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</si>
  <si>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</si>
  <si>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</si>
  <si>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</si>
  <si>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</si>
  <si>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</si>
  <si>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</si>
  <si>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</si>
  <si>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</si>
  <si>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</si>
  <si>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</si>
  <si>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</si>
  <si>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</si>
  <si>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</si>
  <si>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</si>
  <si>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</si>
  <si>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</si>
  <si>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</si>
  <si>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</si>
  <si>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</si>
  <si>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</si>
  <si>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</si>
  <si>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</si>
  <si>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</si>
  <si>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</si>
  <si>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</si>
  <si>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</si>
  <si>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</si>
  <si>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</si>
  <si>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</si>
  <si>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</si>
  <si>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</si>
  <si>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</si>
  <si>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</si>
  <si>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</si>
  <si>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</si>
  <si>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</si>
  <si>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</si>
  <si>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</si>
  <si>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</si>
  <si>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</si>
  <si>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</si>
  <si>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</si>
  <si>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</si>
  <si>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</si>
  <si>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</si>
  <si>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</si>
  <si>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</si>
  <si>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</si>
  <si>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</si>
  <si>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</si>
  <si>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</si>
  <si>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</si>
  <si>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</si>
  <si>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</si>
  <si>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</si>
  <si>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</si>
  <si>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</si>
  <si>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</si>
  <si>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</si>
  <si>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</si>
  <si>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</si>
  <si>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</si>
  <si>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</si>
  <si>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</si>
  <si>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</si>
  <si>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</si>
  <si>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</si>
  <si>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</si>
  <si>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</si>
  <si>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</si>
  <si>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</si>
  <si>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</si>
  <si>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</si>
  <si>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</si>
  <si>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</si>
  <si>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</si>
  <si>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</si>
  <si>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</si>
  <si>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</si>
  <si>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</si>
  <si>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</si>
  <si>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</si>
  <si>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</si>
  <si>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</si>
  <si>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</si>
  <si>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</si>
  <si>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</si>
  <si>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</si>
  <si>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</si>
  <si>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</si>
  <si>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</si>
  <si>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</si>
  <si>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</si>
  <si>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</si>
  <si>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</si>
  <si>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</si>
  <si>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</si>
  <si>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</si>
  <si>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</si>
  <si>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</si>
  <si>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</si>
  <si>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</si>
  <si>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</si>
  <si>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</si>
  <si>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</si>
  <si>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</si>
  <si>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</si>
  <si>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</si>
  <si>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</si>
  <si>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</si>
  <si>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</si>
  <si>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</si>
  <si>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</si>
  <si>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</si>
  <si>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</si>
  <si>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</si>
  <si>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</si>
  <si>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</si>
  <si>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</si>
  <si>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</si>
  <si>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</si>
  <si>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</si>
  <si>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</si>
  <si>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</si>
  <si>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</si>
  <si>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</si>
  <si>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</si>
  <si>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</si>
  <si>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</si>
  <si>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</si>
  <si>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</si>
  <si>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</si>
  <si>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</si>
  <si>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</si>
  <si>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</si>
  <si>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</si>
  <si>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</si>
  <si>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</si>
  <si>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</si>
  <si>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</si>
  <si>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</si>
  <si>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</si>
  <si>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</si>
  <si>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</si>
  <si>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</si>
  <si>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</si>
  <si>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</si>
  <si>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</si>
  <si>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</si>
  <si>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</si>
  <si>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</si>
  <si>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</si>
  <si>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</si>
  <si>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</si>
  <si>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</si>
  <si>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</si>
  <si>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</si>
  <si>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</si>
  <si>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</si>
  <si>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</si>
  <si>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</si>
  <si>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</si>
  <si>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</si>
  <si>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</si>
  <si>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</si>
  <si>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</si>
  <si>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</si>
  <si>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</si>
  <si>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</si>
  <si>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</si>
  <si>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</si>
  <si>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</si>
  <si>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</si>
  <si>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</si>
  <si>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</si>
  <si>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</si>
  <si>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</si>
  <si>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</si>
  <si>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</si>
  <si>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</si>
  <si>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</si>
  <si>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</si>
  <si>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</si>
  <si>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</si>
  <si>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</si>
  <si>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</si>
  <si>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</si>
  <si>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</si>
  <si>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</si>
  <si>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</si>
  <si>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</si>
  <si>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</si>
  <si>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</si>
  <si>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</si>
  <si>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</si>
  <si>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</si>
  <si>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</si>
  <si>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</si>
  <si>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</si>
  <si>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</si>
  <si>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</si>
  <si>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</si>
  <si>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</si>
  <si>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</si>
  <si>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</si>
  <si>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</si>
  <si>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</si>
  <si>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</si>
  <si>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</si>
  <si>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</si>
  <si>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</si>
  <si>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</si>
  <si>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</si>
  <si>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</si>
  <si>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</si>
  <si>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</si>
  <si>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</si>
  <si>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</si>
  <si>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</si>
  <si>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</si>
  <si>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</si>
  <si>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</si>
  <si>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</si>
  <si>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</si>
  <si>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</si>
  <si>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</si>
  <si>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</si>
  <si>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</si>
  <si>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</si>
  <si>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</si>
  <si>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</si>
  <si>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</si>
  <si>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</si>
  <si>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</si>
  <si>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</si>
  <si>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</si>
  <si>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</si>
  <si>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</si>
  <si>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</si>
  <si>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</si>
  <si>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</si>
  <si>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</si>
  <si>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</si>
  <si>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</si>
  <si>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</si>
  <si>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</si>
  <si>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</si>
  <si>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</si>
  <si>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</si>
  <si>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</si>
  <si>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</si>
  <si>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</si>
  <si>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</si>
  <si>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</si>
  <si>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</si>
  <si>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</si>
  <si>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</si>
  <si>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</si>
  <si>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</si>
  <si>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</si>
  <si>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</si>
  <si>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</si>
  <si>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</si>
  <si>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</si>
  <si>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</si>
  <si>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</si>
  <si>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</si>
  <si>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</si>
  <si>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</si>
  <si>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</si>
  <si>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</si>
  <si>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</si>
  <si>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</si>
  <si>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</si>
  <si>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</si>
  <si>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</si>
  <si>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</si>
  <si>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</si>
  <si>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</si>
  <si>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</si>
  <si>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</si>
  <si>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</si>
  <si>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</si>
  <si>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</si>
  <si>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</si>
  <si>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</si>
  <si>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</si>
  <si>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</si>
  <si>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</si>
  <si>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</si>
  <si>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</si>
  <si>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</si>
  <si>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</si>
  <si>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</si>
  <si>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</si>
  <si>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</si>
  <si>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</si>
  <si>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</si>
  <si>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</si>
  <si>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</si>
  <si>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</si>
  <si>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</si>
  <si>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</si>
  <si>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</si>
  <si>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</si>
  <si>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</si>
  <si>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</si>
  <si>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</si>
  <si>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</si>
  <si>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</si>
  <si>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</si>
  <si>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</si>
  <si>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</si>
  <si>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</si>
  <si>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</si>
  <si>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</si>
  <si>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</si>
  <si>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</si>
  <si>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</si>
  <si>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</si>
  <si>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</si>
  <si>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</si>
  <si>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</si>
  <si>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</si>
  <si>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</si>
  <si>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</si>
  <si>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</si>
  <si>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</si>
  <si>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</si>
  <si>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</si>
  <si>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</si>
  <si>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</si>
  <si>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</si>
  <si>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</si>
  <si>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</si>
  <si>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</si>
  <si>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</si>
  <si>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</si>
  <si>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</si>
  <si>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</si>
  <si>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</si>
  <si>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</si>
  <si>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</si>
  <si>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</si>
  <si>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</si>
  <si>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</si>
  <si>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</si>
  <si>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</si>
  <si>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</si>
  <si>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</si>
  <si>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</si>
  <si>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</si>
  <si>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</si>
  <si>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</si>
  <si>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</si>
  <si>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</si>
  <si>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</si>
  <si>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</si>
  <si>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</si>
  <si>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</si>
  <si>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</si>
  <si>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</si>
  <si>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</si>
  <si>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</si>
  <si>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</si>
  <si>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</si>
  <si>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</si>
  <si>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</si>
  <si>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</si>
  <si>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</si>
  <si>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</si>
  <si>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</si>
  <si>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</si>
  <si>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</si>
  <si>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</si>
  <si>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</si>
  <si>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</si>
  <si>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</si>
  <si>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</si>
  <si>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</si>
  <si>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</si>
  <si>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</si>
  <si>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</si>
  <si>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</si>
  <si>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</si>
  <si>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</si>
  <si>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</si>
  <si>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</si>
  <si>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</si>
  <si>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</si>
  <si>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</si>
  <si>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</si>
  <si>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</si>
  <si>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</si>
  <si>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</si>
  <si>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</si>
  <si>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</si>
  <si>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</si>
  <si>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</si>
  <si>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</si>
  <si>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</si>
  <si>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</si>
  <si>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</si>
  <si>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</si>
  <si>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</si>
  <si>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</si>
  <si>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</si>
  <si>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</si>
  <si>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</si>
  <si>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</si>
  <si>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</si>
  <si>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</si>
  <si>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</si>
  <si>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</si>
  <si>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</si>
  <si>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</si>
  <si>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</si>
  <si>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</si>
  <si>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</si>
  <si>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</si>
  <si>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</si>
  <si>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</si>
  <si>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</si>
  <si>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</si>
  <si>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</si>
  <si>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</si>
  <si>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</si>
  <si>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</si>
  <si>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</si>
  <si>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</si>
  <si>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</si>
  <si>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</si>
  <si>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</si>
  <si>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</si>
  <si>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</si>
  <si>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</si>
  <si>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</si>
  <si>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</si>
  <si>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</si>
  <si>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</si>
  <si>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</si>
  <si>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</si>
  <si>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</si>
  <si>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</si>
  <si>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</si>
  <si>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</si>
  <si>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</si>
  <si>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</si>
  <si>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</si>
  <si>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</si>
  <si>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</si>
  <si>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</si>
  <si>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</si>
  <si>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</si>
  <si>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</si>
  <si>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</si>
  <si>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</si>
  <si>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</si>
  <si>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</si>
  <si>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</si>
  <si>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</si>
  <si>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</si>
  <si>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</si>
  <si>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</si>
  <si>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</si>
  <si>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</si>
  <si>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</si>
  <si>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</si>
  <si>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</si>
  <si>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</si>
  <si>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</si>
  <si>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</si>
  <si>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</si>
  <si>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</si>
  <si>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</si>
  <si>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</si>
  <si>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</si>
  <si>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</si>
  <si>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</si>
  <si>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</si>
  <si>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</si>
  <si>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</si>
  <si>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</si>
  <si>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</si>
  <si>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</si>
  <si>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</si>
  <si>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</si>
  <si>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</si>
  <si>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</si>
  <si>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</si>
  <si>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</si>
  <si>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</si>
  <si>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</si>
  <si>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</si>
  <si>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</si>
  <si>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</si>
  <si>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</si>
  <si>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</si>
  <si>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</si>
  <si>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</si>
  <si>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</si>
  <si>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</si>
  <si>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</si>
  <si>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</si>
  <si>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</si>
  <si>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</si>
  <si>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</si>
  <si>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</si>
  <si>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</si>
  <si>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</si>
  <si>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</si>
  <si>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</si>
  <si>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</si>
  <si>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</si>
  <si>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</si>
  <si>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</si>
  <si>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</si>
  <si>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</si>
  <si>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</si>
  <si>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</si>
  <si>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</si>
  <si>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</si>
  <si>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</si>
  <si>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</si>
  <si>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</si>
  <si>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</si>
  <si>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</si>
  <si>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</si>
  <si>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</si>
  <si>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</si>
  <si>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</si>
  <si>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</si>
  <si>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</si>
  <si>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</si>
  <si>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</si>
  <si>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</si>
  <si>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</si>
  <si>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</si>
  <si>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</si>
  <si>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</si>
  <si>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</si>
  <si>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</si>
  <si>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</si>
  <si>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</si>
  <si>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</si>
  <si>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</si>
  <si>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</si>
  <si>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</si>
  <si>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</si>
  <si>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</si>
  <si>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</si>
  <si>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</si>
  <si>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</si>
  <si>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</si>
  <si>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</si>
  <si>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</si>
  <si>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</si>
  <si>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</si>
  <si>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</si>
  <si>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</si>
  <si>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</si>
  <si>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</si>
  <si>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</si>
  <si>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</si>
  <si>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</si>
  <si>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</si>
  <si>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</si>
  <si>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</si>
  <si>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</si>
  <si>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</si>
  <si>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</si>
  <si>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</si>
  <si>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</si>
  <si>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</si>
  <si>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</si>
  <si>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</si>
  <si>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</si>
  <si>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</si>
  <si>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</si>
  <si>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</si>
  <si>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</si>
  <si>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</si>
  <si>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</si>
  <si>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</si>
  <si>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</si>
  <si>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</si>
  <si>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</si>
  <si>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</si>
  <si>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</si>
  <si>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</si>
  <si>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</si>
  <si>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</si>
  <si>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</si>
  <si>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</si>
  <si>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</si>
  <si>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</si>
  <si>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</si>
  <si>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</si>
  <si>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</si>
  <si>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</si>
  <si>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</si>
  <si>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</si>
  <si>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</si>
  <si>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</si>
  <si>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</si>
  <si>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</si>
  <si>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</si>
  <si>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</si>
  <si>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</si>
  <si>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</si>
  <si>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</si>
  <si>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</si>
  <si>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</si>
  <si>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</si>
  <si>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</si>
  <si>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</si>
  <si>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</si>
  <si>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</si>
  <si>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</si>
  <si>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</si>
  <si>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</si>
  <si>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</si>
  <si>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</si>
  <si>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</si>
  <si>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</si>
  <si>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</si>
  <si>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</si>
  <si>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</si>
  <si>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</si>
  <si>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</si>
  <si>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</si>
  <si>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</si>
  <si>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</si>
  <si>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</si>
  <si>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</si>
  <si>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</si>
  <si>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</si>
  <si>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</si>
  <si>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</si>
  <si>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</si>
  <si>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</si>
  <si>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</si>
  <si>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</si>
  <si>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</si>
  <si>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</si>
  <si>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</si>
  <si>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</si>
  <si>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</si>
  <si>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</si>
  <si>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</si>
  <si>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</si>
  <si>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</si>
  <si>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</si>
  <si>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</si>
  <si>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</si>
  <si>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</si>
  <si>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</si>
  <si>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</si>
  <si>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</si>
  <si>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</si>
  <si>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</si>
  <si>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</si>
  <si>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</si>
  <si>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</si>
  <si>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</si>
  <si>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</si>
  <si>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</si>
  <si>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</si>
  <si>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</si>
  <si>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</si>
  <si>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</si>
  <si>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</si>
  <si>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</si>
  <si>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</si>
  <si>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</si>
  <si>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</si>
  <si>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</si>
  <si>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</si>
  <si>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</si>
  <si>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</si>
  <si>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</si>
  <si>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</si>
  <si>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</si>
  <si>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</si>
  <si>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</si>
  <si>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</si>
  <si>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</si>
  <si>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</si>
  <si>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</si>
  <si>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</si>
  <si>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</si>
  <si>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</si>
  <si>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</si>
  <si>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</si>
  <si>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</si>
  <si>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</si>
  <si>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</si>
  <si>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</si>
  <si>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</si>
  <si>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</si>
  <si>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</si>
  <si>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</si>
  <si>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</si>
  <si>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</si>
  <si>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</si>
  <si>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</si>
  <si>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</si>
  <si>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</si>
  <si>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</si>
  <si>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</si>
  <si>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</si>
  <si>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</si>
  <si>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</si>
  <si>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</si>
  <si>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</si>
  <si>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</si>
  <si>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</si>
  <si>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</si>
  <si>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</si>
  <si>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</si>
  <si>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</si>
  <si>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</si>
  <si>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</si>
  <si>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</si>
  <si>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</si>
  <si>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</si>
  <si>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</si>
  <si>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</si>
  <si>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</si>
  <si>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</si>
  <si>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</si>
  <si>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</si>
  <si>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</si>
  <si>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</si>
  <si>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</si>
  <si>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</si>
  <si>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</si>
  <si>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</si>
  <si>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</si>
  <si>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</si>
  <si>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</si>
  <si>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</si>
  <si>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</si>
  <si>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</si>
  <si>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</si>
  <si>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</si>
  <si>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</si>
  <si>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</si>
  <si>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</si>
  <si>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</si>
  <si>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</si>
  <si>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</si>
  <si>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</si>
  <si>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</si>
  <si>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</si>
  <si>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</si>
  <si>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</si>
  <si>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</si>
  <si>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</si>
  <si>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</si>
  <si>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</si>
  <si>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</si>
  <si>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</si>
  <si>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</si>
  <si>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</si>
  <si>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</si>
  <si>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</si>
  <si>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</si>
  <si>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</si>
  <si>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</si>
  <si>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</si>
  <si>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</si>
  <si>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</si>
  <si>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</si>
  <si>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</si>
  <si>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</si>
  <si>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</si>
  <si>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</si>
  <si>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</si>
  <si>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</si>
  <si>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</si>
  <si>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</si>
  <si>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</si>
  <si>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</si>
  <si>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</si>
  <si>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</si>
  <si>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</si>
  <si>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</si>
  <si>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</si>
  <si>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</si>
  <si>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</si>
  <si>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</si>
  <si>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</si>
  <si>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</si>
  <si>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</si>
  <si>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</si>
  <si>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</si>
  <si>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</si>
  <si>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</si>
  <si>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</si>
  <si>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</si>
  <si>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</si>
  <si>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</si>
  <si>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</si>
  <si>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</si>
  <si>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</si>
  <si>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</si>
  <si>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</si>
  <si>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</si>
  <si>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</si>
  <si>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</si>
  <si>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</si>
  <si>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</si>
  <si>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</si>
  <si>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</si>
  <si>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</si>
  <si>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</si>
  <si>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</si>
  <si>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</si>
  <si>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</si>
  <si>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</si>
  <si>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</si>
  <si>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</si>
  <si>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</si>
  <si>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</si>
  <si>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</si>
  <si>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</si>
  <si>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</si>
  <si>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</si>
  <si>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</si>
  <si>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</si>
  <si>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</si>
  <si>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</si>
  <si>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</si>
  <si>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</si>
  <si>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</si>
  <si>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</si>
  <si>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</si>
  <si>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</si>
  <si>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</si>
  <si>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</si>
  <si>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</si>
  <si>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</si>
  <si>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</si>
  <si>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</si>
  <si>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</si>
  <si>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</si>
  <si>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</si>
  <si>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</si>
  <si>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</si>
  <si>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</si>
  <si>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</si>
  <si>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</si>
  <si>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</si>
  <si>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</si>
  <si>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</si>
  <si>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</si>
  <si>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</si>
  <si>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</si>
  <si>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</si>
  <si>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</si>
  <si>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</si>
  <si>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</si>
  <si>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</si>
  <si>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</si>
  <si>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</si>
  <si>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</si>
  <si>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</si>
  <si>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</si>
  <si>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</si>
  <si>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</si>
  <si>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</si>
  <si>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</si>
  <si>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</si>
  <si>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</si>
  <si>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</si>
  <si>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</si>
  <si>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</si>
  <si>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</si>
  <si>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</si>
  <si>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</si>
  <si>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</si>
  <si>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</si>
  <si>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</si>
  <si>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</si>
  <si>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</si>
  <si>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</si>
  <si>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</si>
  <si>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</si>
  <si>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</si>
  <si>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</si>
  <si>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</si>
  <si>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</si>
  <si>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</si>
  <si>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</si>
  <si>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</si>
  <si>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</si>
  <si>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</si>
  <si>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</si>
  <si>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</si>
  <si>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</si>
  <si>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</si>
  <si>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</si>
  <si>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</si>
  <si>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</si>
  <si>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</si>
  <si>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</si>
  <si>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</si>
  <si>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</si>
  <si>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</si>
  <si>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</si>
  <si>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</si>
  <si>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</si>
  <si>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</si>
  <si>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</si>
  <si>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</si>
  <si>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</si>
  <si>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</si>
  <si>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</si>
  <si>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</si>
  <si>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</si>
  <si>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</si>
  <si>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</si>
  <si>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</si>
  <si>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</si>
  <si>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</si>
  <si>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</si>
  <si>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</si>
  <si>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</si>
  <si>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</si>
  <si>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</si>
  <si>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</si>
  <si>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</si>
  <si>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</si>
  <si>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</si>
  <si>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</si>
  <si>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</si>
  <si>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</si>
  <si>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</si>
  <si>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</si>
  <si>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</si>
  <si>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</si>
  <si>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</si>
  <si>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</si>
  <si>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</si>
  <si>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</si>
  <si>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</si>
  <si>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</si>
  <si>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</si>
  <si>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</si>
  <si>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</si>
  <si>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</si>
  <si>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</si>
  <si>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</si>
  <si>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</si>
  <si>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</si>
  <si>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</si>
  <si>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</si>
  <si>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</si>
  <si>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</si>
  <si>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</si>
  <si>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</si>
  <si>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</si>
  <si>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</si>
  <si>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</si>
  <si>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</si>
  <si>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</si>
  <si>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</si>
  <si>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</si>
  <si>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</si>
  <si>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</si>
  <si>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</si>
  <si>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</si>
  <si>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</si>
  <si>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</si>
  <si>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</si>
  <si>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</si>
  <si>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</si>
  <si>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</si>
  <si>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</si>
  <si>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</si>
  <si>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</si>
  <si>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</si>
  <si>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</si>
  <si>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</si>
  <si>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</si>
  <si>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</si>
  <si>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</si>
  <si>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</si>
  <si>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</si>
  <si>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</si>
  <si>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</si>
  <si>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</si>
  <si>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</si>
  <si>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</si>
  <si>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</si>
  <si>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</si>
  <si>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</si>
  <si>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</si>
  <si>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</si>
  <si>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</si>
  <si>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</si>
  <si>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</si>
  <si>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</si>
  <si>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</si>
  <si>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</si>
  <si>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</si>
  <si>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</si>
  <si>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</si>
  <si>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</si>
  <si>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</si>
  <si>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</si>
  <si>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</si>
  <si>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</si>
  <si>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</si>
  <si>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</si>
  <si>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</si>
  <si>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</si>
  <si>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</si>
  <si>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</si>
  <si>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</si>
  <si>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</si>
  <si>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</si>
  <si>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</si>
  <si>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</si>
  <si>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</si>
  <si>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</si>
  <si>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</si>
  <si>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</si>
  <si>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</si>
  <si>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</si>
  <si>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</si>
  <si>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</si>
  <si>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</si>
  <si>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</si>
  <si>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</si>
  <si>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</si>
  <si>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</si>
  <si>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</si>
  <si>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</si>
  <si>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</si>
  <si>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</si>
  <si>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</si>
  <si>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</si>
  <si>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</si>
  <si>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</si>
  <si>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</si>
  <si>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</si>
  <si>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</si>
  <si>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</si>
  <si>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</si>
  <si>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</si>
  <si>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</si>
  <si>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</si>
  <si>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</si>
  <si>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</si>
  <si>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</si>
  <si>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</si>
  <si>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</si>
  <si>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</si>
  <si>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</si>
  <si>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</si>
  <si>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</si>
  <si>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</si>
  <si>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</si>
  <si>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</si>
  <si>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</si>
  <si>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</si>
  <si>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</si>
  <si>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</si>
  <si>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</si>
  <si>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</si>
  <si>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</si>
  <si>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</si>
  <si>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</si>
  <si>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</si>
  <si>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</si>
  <si>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</si>
  <si>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</si>
  <si>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</si>
  <si>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</si>
  <si>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</si>
  <si>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</si>
  <si>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</si>
  <si>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</si>
  <si>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</si>
  <si>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</si>
  <si>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</si>
  <si>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</si>
  <si>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</si>
  <si>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</si>
  <si>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</si>
  <si>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</si>
  <si>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</si>
  <si>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</si>
  <si>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</si>
  <si>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</si>
  <si>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</si>
  <si>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</si>
  <si>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</si>
  <si>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</si>
  <si>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</si>
  <si>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</si>
  <si>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</si>
  <si>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</si>
  <si>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</si>
  <si>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</si>
  <si>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</si>
  <si>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</si>
  <si>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</si>
  <si>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</si>
  <si>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</si>
  <si>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</si>
  <si>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</si>
  <si>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</si>
  <si>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</si>
  <si>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</si>
  <si>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</si>
  <si>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</si>
  <si>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</si>
  <si>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</si>
  <si>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</si>
  <si>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</si>
  <si>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</si>
  <si>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</si>
  <si>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</si>
  <si>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</si>
  <si>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</si>
  <si>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</si>
  <si>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</si>
  <si>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</si>
  <si>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</si>
  <si>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</si>
  <si>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</si>
  <si>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</si>
  <si>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</si>
  <si>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</si>
  <si>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</si>
  <si>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</si>
  <si>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</si>
  <si>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</si>
  <si>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</si>
  <si>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</si>
  <si>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</si>
  <si>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</si>
  <si>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</si>
  <si>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</si>
  <si>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</si>
  <si>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</si>
  <si>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</si>
  <si>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</si>
  <si>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</si>
  <si>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</si>
  <si>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</si>
  <si>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</si>
  <si>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</si>
  <si>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</si>
  <si>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</si>
  <si>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</si>
  <si>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</si>
  <si>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</si>
  <si>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</si>
  <si>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</si>
  <si>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</si>
  <si>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</si>
  <si>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</si>
  <si>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</si>
  <si>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</si>
  <si>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</si>
  <si>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</si>
  <si>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</si>
  <si>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</si>
  <si>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</si>
  <si>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</si>
  <si>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</si>
  <si>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</si>
  <si>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</si>
  <si>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</si>
  <si>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</si>
  <si>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</si>
  <si>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</si>
  <si>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</si>
  <si>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</si>
  <si>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</si>
  <si>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</si>
  <si>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</si>
  <si>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</si>
  <si>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</si>
  <si>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</si>
  <si>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</si>
  <si>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</si>
  <si>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</si>
  <si>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</si>
  <si>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</si>
  <si>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</si>
  <si>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</si>
  <si>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</si>
  <si>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</si>
  <si>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</si>
  <si>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</si>
  <si>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</si>
  <si>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</si>
  <si>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</si>
  <si>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</si>
  <si>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</si>
  <si>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</si>
  <si>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</si>
  <si>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</si>
  <si>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</si>
  <si>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</si>
  <si>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</si>
  <si>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</si>
  <si>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</si>
  <si>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</si>
  <si>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</si>
  <si>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</si>
  <si>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</si>
  <si>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</si>
  <si>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</si>
  <si>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</si>
  <si>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</si>
  <si>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</si>
  <si>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</si>
  <si>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</si>
  <si>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</si>
  <si>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</si>
  <si>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</si>
  <si>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</si>
  <si>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</si>
  <si>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</si>
  <si>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</si>
  <si>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</si>
  <si>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</si>
  <si>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</si>
  <si>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</si>
  <si>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</si>
  <si>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</si>
  <si>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</si>
  <si>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</si>
  <si>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</si>
  <si>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</si>
  <si>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</si>
  <si>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</si>
  <si>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</si>
  <si>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</si>
  <si>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</si>
  <si>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</si>
  <si>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</si>
  <si>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</si>
  <si>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</si>
  <si>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</si>
  <si>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</si>
  <si>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</si>
  <si>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</si>
  <si>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</si>
  <si>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</si>
  <si>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</si>
  <si>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</si>
  <si>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</si>
  <si>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</si>
  <si>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</si>
  <si>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</si>
  <si>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</si>
  <si>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</si>
  <si>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</si>
  <si>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</si>
  <si>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</si>
  <si>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</si>
  <si>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</si>
  <si>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</si>
  <si>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</si>
  <si>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</si>
  <si>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</si>
  <si>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</si>
  <si>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</si>
  <si>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</si>
  <si>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</si>
  <si>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</si>
  <si>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</si>
  <si>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</si>
  <si>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</si>
  <si>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</si>
  <si>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</si>
  <si>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</si>
  <si>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</si>
  <si>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</si>
  <si>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</si>
  <si>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</si>
  <si>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</si>
  <si>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</si>
  <si>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</si>
  <si>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</si>
  <si>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</si>
  <si>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</si>
  <si>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</si>
  <si>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</si>
  <si>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</si>
  <si>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</si>
  <si>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</si>
  <si>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</si>
  <si>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</si>
  <si>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</si>
  <si>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</si>
  <si>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</si>
  <si>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</si>
  <si>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</si>
  <si>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</si>
  <si>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</si>
  <si>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</si>
  <si>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</si>
  <si>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</si>
  <si>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</si>
  <si>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</si>
  <si>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</si>
  <si>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</si>
  <si>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</si>
  <si>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</si>
  <si>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</si>
  <si>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</si>
  <si>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</si>
  <si>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</si>
  <si>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</si>
  <si>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</si>
  <si>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</si>
  <si>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</si>
  <si>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</si>
  <si>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</si>
  <si>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</si>
  <si>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</si>
  <si>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</si>
  <si>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</si>
  <si>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</si>
  <si>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</si>
  <si>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</si>
  <si>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</si>
  <si>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</si>
  <si>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</si>
  <si>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</si>
  <si>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</si>
  <si>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</si>
  <si>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</si>
  <si>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</si>
  <si>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</si>
  <si>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</si>
  <si>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</si>
  <si>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</si>
  <si>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</si>
  <si>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</si>
  <si>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</si>
  <si>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</si>
  <si>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</si>
  <si>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</si>
  <si>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</si>
  <si>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</si>
  <si>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</si>
  <si>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</si>
  <si>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</si>
  <si>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</si>
  <si>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</si>
  <si>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</si>
  <si>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</si>
  <si>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</si>
  <si>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</si>
  <si>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</si>
  <si>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</si>
  <si>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</si>
  <si>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</si>
  <si>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</si>
  <si>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</si>
  <si>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</si>
  <si>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</si>
  <si>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</si>
  <si>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</si>
  <si>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</si>
  <si>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</si>
  <si>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</si>
  <si>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</si>
  <si>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</si>
  <si>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</si>
  <si>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</si>
  <si>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</si>
  <si>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</si>
  <si>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</si>
  <si>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</si>
  <si>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</si>
  <si>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</si>
  <si>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</si>
  <si>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</si>
  <si>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</si>
  <si>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</si>
  <si>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</si>
  <si>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</si>
  <si>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</si>
  <si>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</si>
  <si>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</si>
  <si>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</si>
  <si>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</si>
  <si>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</si>
  <si>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</si>
  <si>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</si>
  <si>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</si>
  <si>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</si>
  <si>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</si>
  <si>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</si>
  <si>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</si>
  <si>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</si>
  <si>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</si>
  <si>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</si>
  <si>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</si>
  <si>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</si>
  <si>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</si>
  <si>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</si>
  <si>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</si>
  <si>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</si>
  <si>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</si>
  <si>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</si>
  <si>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</si>
  <si>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</si>
  <si>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</si>
  <si>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</si>
  <si>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</si>
  <si>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</si>
  <si>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</si>
  <si>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</si>
  <si>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</si>
  <si>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</si>
  <si>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</si>
  <si>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</si>
  <si>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</si>
  <si>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</si>
  <si>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</si>
  <si>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</si>
  <si>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</si>
  <si>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</si>
  <si>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</si>
  <si>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</si>
  <si>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</si>
  <si>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</si>
  <si>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</si>
  <si>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</si>
  <si>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</si>
  <si>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</si>
  <si>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</si>
  <si>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</si>
  <si>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</si>
  <si>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</si>
  <si>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</si>
  <si>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</si>
  <si>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</si>
  <si>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</si>
  <si>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</si>
  <si>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</si>
  <si>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</si>
  <si>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</si>
  <si>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</si>
  <si>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</si>
  <si>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</si>
  <si>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</si>
  <si>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</si>
  <si>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</si>
  <si>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</si>
  <si>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</si>
  <si>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</si>
  <si>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</si>
  <si>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</si>
  <si>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</si>
  <si>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</si>
  <si>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</si>
  <si>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</si>
  <si>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</si>
  <si>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</si>
  <si>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</si>
  <si>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</si>
  <si>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</si>
  <si>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</si>
  <si>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</si>
  <si>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</si>
  <si>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</si>
  <si>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</si>
  <si>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</si>
  <si>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</si>
  <si>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</si>
  <si>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</si>
  <si>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</si>
  <si>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</si>
  <si>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</si>
  <si>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</si>
  <si>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</si>
  <si>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</si>
  <si>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</si>
  <si>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</si>
  <si>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</si>
  <si>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</si>
  <si>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</si>
  <si>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</si>
  <si>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</si>
  <si>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</si>
  <si>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</si>
  <si>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</si>
  <si>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</si>
  <si>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</si>
  <si>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</si>
  <si>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</si>
  <si>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</si>
  <si>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</si>
  <si>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</si>
  <si>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</si>
  <si>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</si>
  <si>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</si>
  <si>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</si>
  <si>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</si>
  <si>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</si>
  <si>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</si>
  <si>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</si>
  <si>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</si>
  <si>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</si>
  <si>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</si>
  <si>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</si>
  <si>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</si>
  <si>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</si>
  <si>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</si>
  <si>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</si>
  <si>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</si>
  <si>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</si>
  <si>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</si>
  <si>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</si>
  <si>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</si>
  <si>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</si>
  <si>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</si>
  <si>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</si>
  <si>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</si>
  <si>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</si>
  <si>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</si>
  <si>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</si>
  <si>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</si>
  <si>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</si>
  <si>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</si>
  <si>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</si>
  <si>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</si>
  <si>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</si>
  <si>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</si>
  <si>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</si>
  <si>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</si>
  <si>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</si>
  <si>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</si>
  <si>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</si>
  <si>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</si>
  <si>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</si>
  <si>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</si>
  <si>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</si>
  <si>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</si>
  <si>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</si>
  <si>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</si>
  <si>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</si>
  <si>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</si>
  <si>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</si>
  <si>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</si>
  <si>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</si>
  <si>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</si>
  <si>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</si>
  <si>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</si>
  <si>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</si>
  <si>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</si>
  <si>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</si>
  <si>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</si>
  <si>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</si>
  <si>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</si>
  <si>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</si>
  <si>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</si>
  <si>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</si>
  <si>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</si>
  <si>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</si>
  <si>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</si>
  <si>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</si>
  <si>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</si>
  <si>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</si>
  <si>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</si>
  <si>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</si>
  <si>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</si>
  <si>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</si>
  <si>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</si>
  <si>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</si>
  <si>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</si>
  <si>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</si>
  <si>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</si>
  <si>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</si>
  <si>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</si>
  <si>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</si>
  <si>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</si>
  <si>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</si>
  <si>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</si>
  <si>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</si>
  <si>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</si>
  <si>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</si>
  <si>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</si>
  <si>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</si>
  <si>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</si>
  <si>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</si>
  <si>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</si>
  <si>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</si>
  <si>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</si>
  <si>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</si>
  <si>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</si>
  <si>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</si>
  <si>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</si>
  <si>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</si>
  <si>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</si>
  <si>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</si>
  <si>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</si>
  <si>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</si>
  <si>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</si>
  <si>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</si>
  <si>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</si>
  <si>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</si>
  <si>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</si>
  <si>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</si>
  <si>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</si>
  <si>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</si>
  <si>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</si>
  <si>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</si>
  <si>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</si>
  <si>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</si>
  <si>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</si>
  <si>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</si>
  <si>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</si>
  <si>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</si>
  <si>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</si>
  <si>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</si>
  <si>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</si>
  <si>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</si>
  <si>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</si>
  <si>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</si>
  <si>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</si>
  <si>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</si>
  <si>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</si>
  <si>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</si>
  <si>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</si>
  <si>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</si>
  <si>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</si>
  <si>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</si>
  <si>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</si>
  <si>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</si>
  <si>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</si>
  <si>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</si>
  <si>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</si>
  <si>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</si>
  <si>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</si>
  <si>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</si>
  <si>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</si>
  <si>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</si>
  <si>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</si>
  <si>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</si>
  <si>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</si>
  <si>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</si>
  <si>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</si>
  <si>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</si>
  <si>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</si>
  <si>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</si>
  <si>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</si>
  <si>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</si>
  <si>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</si>
  <si>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</si>
  <si>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</si>
  <si>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</si>
  <si>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</si>
  <si>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</si>
  <si>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</si>
  <si>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</si>
  <si>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</si>
  <si>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</si>
  <si>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</si>
  <si>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</si>
  <si>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</si>
  <si>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</si>
  <si>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</si>
  <si>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</si>
  <si>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</si>
  <si>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</si>
  <si>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</si>
  <si>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</si>
  <si>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</si>
  <si>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</si>
  <si>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</si>
  <si>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</si>
  <si>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</si>
  <si>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</si>
  <si>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</si>
  <si>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</si>
  <si>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</si>
  <si>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</si>
  <si>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</si>
  <si>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</si>
  <si>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</si>
  <si>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</si>
  <si>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</si>
  <si>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</si>
  <si>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</si>
  <si>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</si>
  <si>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</si>
  <si>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</si>
  <si>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</si>
  <si>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</si>
  <si>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</si>
  <si>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</si>
  <si>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</si>
  <si>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</si>
  <si>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</si>
  <si>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</si>
  <si>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</si>
  <si>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</si>
  <si>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</si>
  <si>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</si>
  <si>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</si>
  <si>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</si>
  <si>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</si>
  <si>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</si>
  <si>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</si>
  <si>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</si>
  <si>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</si>
  <si>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</si>
  <si>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</si>
  <si>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</si>
  <si>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</si>
  <si>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</si>
  <si>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</si>
  <si>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</si>
  <si>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</si>
  <si>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</si>
  <si>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</si>
  <si>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</si>
  <si>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</si>
  <si>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</si>
  <si>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</si>
  <si>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</si>
  <si>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</si>
  <si>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</si>
  <si>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</si>
  <si>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</si>
  <si>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</si>
  <si>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</si>
  <si>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</si>
  <si>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</si>
  <si>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</si>
  <si>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</si>
  <si>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</si>
  <si>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</si>
  <si>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</si>
  <si>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</si>
  <si>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</si>
  <si>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</si>
  <si>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</si>
  <si>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</si>
  <si>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</si>
  <si>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</si>
  <si>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</si>
  <si>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</si>
  <si>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</si>
  <si>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</si>
  <si>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</si>
  <si>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</si>
  <si>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</si>
  <si>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</si>
  <si>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</si>
  <si>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</si>
  <si>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</si>
  <si>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</si>
  <si>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</si>
  <si>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</si>
  <si>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</si>
  <si>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</si>
  <si>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</si>
  <si>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</si>
  <si>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</si>
  <si>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</si>
  <si>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</si>
  <si>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</si>
  <si>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</si>
  <si>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</si>
  <si>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</si>
  <si>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</si>
  <si>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</si>
  <si>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</si>
  <si>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</si>
  <si>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</si>
  <si>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</si>
  <si>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</si>
  <si>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</si>
  <si>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</si>
  <si>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</si>
  <si>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</si>
  <si>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</si>
  <si>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</si>
  <si>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</si>
  <si>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</si>
  <si>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</si>
  <si>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</si>
  <si>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</si>
  <si>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</si>
  <si>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</si>
  <si>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</si>
  <si>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</si>
  <si>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</si>
  <si>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</si>
  <si>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</si>
  <si>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</si>
  <si>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</si>
  <si>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</si>
  <si>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</si>
  <si>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</si>
  <si>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</si>
  <si>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</si>
  <si>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</si>
  <si>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</si>
  <si>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</si>
  <si>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</si>
  <si>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</si>
  <si>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</si>
  <si>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</si>
  <si>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</si>
  <si>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</si>
  <si>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</si>
  <si>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</si>
  <si>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</si>
  <si>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</si>
  <si>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</si>
  <si>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</si>
  <si>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</si>
  <si>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</si>
  <si>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</si>
  <si>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</si>
  <si>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</si>
  <si>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</si>
  <si>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</si>
  <si>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</si>
  <si>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</si>
  <si>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</si>
  <si>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</si>
  <si>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</si>
  <si>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</si>
  <si>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</si>
  <si>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</si>
  <si>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</si>
  <si>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</si>
  <si>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</si>
  <si>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</si>
  <si>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</si>
  <si>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</si>
  <si>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</si>
  <si>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</si>
  <si>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</si>
  <si>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</si>
  <si>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</si>
  <si>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</si>
  <si>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</si>
  <si>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</si>
  <si>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</si>
  <si>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</si>
  <si>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</si>
  <si>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</si>
  <si>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</si>
  <si>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</si>
  <si>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</si>
  <si>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</si>
  <si>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</si>
  <si>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</si>
  <si>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</si>
  <si>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</si>
  <si>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</si>
  <si>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</si>
  <si>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</si>
  <si>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</si>
  <si>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</si>
  <si>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</si>
  <si>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</si>
  <si>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</si>
  <si>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</si>
  <si>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</si>
  <si>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</si>
  <si>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</si>
  <si>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</si>
  <si>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</si>
  <si>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</si>
  <si>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</si>
  <si>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</si>
  <si>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</si>
  <si>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</si>
  <si>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</si>
  <si>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</si>
  <si>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</si>
  <si>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</si>
  <si>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</si>
  <si>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</si>
  <si>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</si>
  <si>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</si>
  <si>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</si>
  <si>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</si>
  <si>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</si>
  <si>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</si>
  <si>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</si>
  <si>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</si>
  <si>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</si>
  <si>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</si>
  <si>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</si>
  <si>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</si>
  <si>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</si>
  <si>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</si>
  <si>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</si>
  <si>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</si>
  <si>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</si>
  <si>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</si>
  <si>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</si>
  <si>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</si>
  <si>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</si>
  <si>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</si>
  <si>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</si>
  <si>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</si>
  <si>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</si>
  <si>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</si>
  <si>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</si>
  <si>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</si>
  <si>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</si>
  <si>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</si>
  <si>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</si>
  <si>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</si>
  <si>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</si>
  <si>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</si>
  <si>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</si>
  <si>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</si>
  <si>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</si>
  <si>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</si>
  <si>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</si>
  <si>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</si>
  <si>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</si>
  <si>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</si>
  <si>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</si>
  <si>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</si>
  <si>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</si>
  <si>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</si>
  <si>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</si>
  <si>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</si>
  <si>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</si>
  <si>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</si>
  <si>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</si>
  <si>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</si>
  <si>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</si>
  <si>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</si>
  <si>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</si>
  <si>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</si>
  <si>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</si>
  <si>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</si>
  <si>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</si>
  <si>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</si>
  <si>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</si>
  <si>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</si>
  <si>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</si>
  <si>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</si>
  <si>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</si>
  <si>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</si>
  <si>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</si>
  <si>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</si>
  <si>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</si>
  <si>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</si>
  <si>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</si>
  <si>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</si>
  <si>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</si>
  <si>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</si>
  <si>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</si>
  <si>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</si>
  <si>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</si>
  <si>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</si>
  <si>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</si>
  <si>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</si>
  <si>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</si>
  <si>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</si>
  <si>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</si>
  <si>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</si>
  <si>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</si>
  <si>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</si>
  <si>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</si>
  <si>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</si>
  <si>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</si>
  <si>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</si>
  <si>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</si>
  <si>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</si>
  <si>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</si>
  <si>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</si>
  <si>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</si>
  <si>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</si>
  <si>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</si>
  <si>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</si>
  <si>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</si>
  <si>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</si>
  <si>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</si>
  <si>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</si>
  <si>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</si>
  <si>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</si>
  <si>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</si>
  <si>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</si>
  <si>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</si>
  <si>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</si>
  <si>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</si>
  <si>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</si>
  <si>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</si>
  <si>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</si>
  <si>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</si>
  <si>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</si>
  <si>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</si>
  <si>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</si>
  <si>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</si>
  <si>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</si>
  <si>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</si>
  <si>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</si>
  <si>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</si>
  <si>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</si>
  <si>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</si>
  <si>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</si>
  <si>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</si>
  <si>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</si>
  <si>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</si>
  <si>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</si>
  <si>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</si>
  <si>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</si>
  <si>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</si>
  <si>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</si>
  <si>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</si>
  <si>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</si>
  <si>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</si>
  <si>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</si>
  <si>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</si>
  <si>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</si>
  <si>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</si>
  <si>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</si>
  <si>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</si>
  <si>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</si>
  <si>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</si>
  <si>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</si>
  <si>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</si>
  <si>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</si>
  <si>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</si>
  <si>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</si>
  <si>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</si>
  <si>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</si>
  <si>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</si>
  <si>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</si>
  <si>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</si>
  <si>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</si>
  <si>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</si>
  <si>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</si>
  <si>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</si>
  <si>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</si>
  <si>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</si>
  <si>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</si>
  <si>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</si>
  <si>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</si>
  <si>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</si>
  <si>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</si>
  <si>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</si>
  <si>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</si>
  <si>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</si>
  <si>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</si>
  <si>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</si>
  <si>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</si>
  <si>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</si>
  <si>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</si>
  <si>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</si>
  <si>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</si>
  <si>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</si>
  <si>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</si>
  <si>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</si>
  <si>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</si>
  <si>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</si>
  <si>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</si>
  <si>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</si>
  <si>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</si>
  <si>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</si>
  <si>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</si>
  <si>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</si>
  <si>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</si>
  <si>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</si>
  <si>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</si>
  <si>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</si>
  <si>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</si>
  <si>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</si>
  <si>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</si>
  <si>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</si>
  <si>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</si>
  <si>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</si>
  <si>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</si>
  <si>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</si>
  <si>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</si>
  <si>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</si>
  <si>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</si>
  <si>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</si>
  <si>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</si>
  <si>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</si>
  <si>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</si>
  <si>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</si>
  <si>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</si>
  <si>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</si>
  <si>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</si>
  <si>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</si>
  <si>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</si>
  <si>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</si>
  <si>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</si>
  <si>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</si>
  <si>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</si>
  <si>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</si>
  <si>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</si>
  <si>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</si>
  <si>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</si>
  <si>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</si>
  <si>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</si>
  <si>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</si>
  <si>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</si>
  <si>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</si>
  <si>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</si>
  <si>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</si>
  <si>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</si>
  <si>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</si>
  <si>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</si>
  <si>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</si>
  <si>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</si>
  <si>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</si>
  <si>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</si>
  <si>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</si>
  <si>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</si>
  <si>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</si>
  <si>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</si>
  <si>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</si>
  <si>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</si>
  <si>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</si>
  <si>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</si>
  <si>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</si>
  <si>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</si>
  <si>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</si>
  <si>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</si>
  <si>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</si>
  <si>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</si>
  <si>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</si>
  <si>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</si>
  <si>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</si>
  <si>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</si>
  <si>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</si>
  <si>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</si>
  <si>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</si>
  <si>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</si>
  <si>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</si>
  <si>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</si>
  <si>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</si>
  <si>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</si>
  <si>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</si>
  <si>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</si>
  <si>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</si>
  <si>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</si>
  <si>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</si>
  <si>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</si>
  <si>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</si>
  <si>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</si>
  <si>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</si>
  <si>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</si>
  <si>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</si>
  <si>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</si>
  <si>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</si>
  <si>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</si>
  <si>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</si>
  <si>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</si>
  <si>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</si>
  <si>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</si>
  <si>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</si>
  <si>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</si>
  <si>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</si>
  <si>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</si>
  <si>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</si>
  <si>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</si>
  <si>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</si>
  <si>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</si>
  <si>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</si>
  <si>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</si>
  <si>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</si>
  <si>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</si>
  <si>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</si>
  <si>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</si>
  <si>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</si>
  <si>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</si>
  <si>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</si>
  <si>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</si>
  <si>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</si>
  <si>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</si>
  <si>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</si>
  <si>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</si>
  <si>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</si>
  <si>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</si>
  <si>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</si>
  <si>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</si>
  <si>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</si>
  <si>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</si>
  <si>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</si>
  <si>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</si>
  <si>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</si>
  <si>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</si>
  <si>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</si>
  <si>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</si>
  <si>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</si>
  <si>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</si>
  <si>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</si>
  <si>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</si>
  <si>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</si>
  <si>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</si>
  <si>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</si>
  <si>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</si>
  <si>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</si>
  <si>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</si>
  <si>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</si>
  <si>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</si>
  <si>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</si>
  <si>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</si>
  <si>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</si>
  <si>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</si>
  <si>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</si>
  <si>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</si>
  <si>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</si>
  <si>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</si>
  <si>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</si>
  <si>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</si>
  <si>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</si>
  <si>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</si>
  <si>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</si>
  <si>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</si>
  <si>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</si>
  <si>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</si>
  <si>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</si>
  <si>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</si>
  <si>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</si>
  <si>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</si>
  <si>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</si>
  <si>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</si>
  <si>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</si>
  <si>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</si>
  <si>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</si>
  <si>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</si>
  <si>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</si>
  <si>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</si>
  <si>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</si>
  <si>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</si>
  <si>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</si>
  <si>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</si>
  <si>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</si>
  <si>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</si>
  <si>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</si>
  <si>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</si>
  <si>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</si>
  <si>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</si>
  <si>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</si>
  <si>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</si>
  <si>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</si>
  <si>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</si>
  <si>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</si>
  <si>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</si>
  <si>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</si>
  <si>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</si>
  <si>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</si>
  <si>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</si>
  <si>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</si>
  <si>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</si>
  <si>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</si>
  <si>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</si>
  <si>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</si>
  <si>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</si>
  <si>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</si>
  <si>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</si>
  <si>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</si>
  <si>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</si>
  <si>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</si>
  <si>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</si>
  <si>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</si>
  <si>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</si>
  <si>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</si>
  <si>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</si>
  <si>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</si>
  <si>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</si>
  <si>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</si>
  <si>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</si>
  <si>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</si>
  <si>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</si>
  <si>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</si>
  <si>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</si>
  <si>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</si>
  <si>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</si>
  <si>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</si>
  <si>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</si>
  <si>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</si>
  <si>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</si>
  <si>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</si>
  <si>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</si>
  <si>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</si>
  <si>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</si>
  <si>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</si>
  <si>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</si>
  <si>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</si>
  <si>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</si>
  <si>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</si>
  <si>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</si>
  <si>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</si>
  <si>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</si>
  <si>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</si>
  <si>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</si>
  <si>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</si>
  <si>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</si>
  <si>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</si>
  <si>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</si>
  <si>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</si>
  <si>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</si>
  <si>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</si>
  <si>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</si>
  <si>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</si>
  <si>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</si>
  <si>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</si>
  <si>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</si>
  <si>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</si>
  <si>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</si>
  <si>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</si>
  <si>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</si>
  <si>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</si>
  <si>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</si>
  <si>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</si>
  <si>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</si>
  <si>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</si>
  <si>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</si>
  <si>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</si>
  <si>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</si>
  <si>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</si>
  <si>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</si>
  <si>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</si>
  <si>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</si>
  <si>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</si>
  <si>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</si>
  <si>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</si>
  <si>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</si>
  <si>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</si>
  <si>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</si>
  <si>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</si>
  <si>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</si>
  <si>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</si>
  <si>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</si>
  <si>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</si>
  <si>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</si>
  <si>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</si>
  <si>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</si>
  <si>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</si>
  <si>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</si>
  <si>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</si>
  <si>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</si>
  <si>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</si>
  <si>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</si>
  <si>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</si>
  <si>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</si>
  <si>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</si>
  <si>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</si>
  <si>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</si>
  <si>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</si>
  <si>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</si>
  <si>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</si>
  <si>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</si>
  <si>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</si>
  <si>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</si>
  <si>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</si>
  <si>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</si>
  <si>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</si>
  <si>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</si>
  <si>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</si>
  <si>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</si>
  <si>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</si>
  <si>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</si>
  <si>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</si>
  <si>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</si>
  <si>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</si>
  <si>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</si>
  <si>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</si>
  <si>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</si>
  <si>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</si>
  <si>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</si>
  <si>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</si>
  <si>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</si>
  <si>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</si>
  <si>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</si>
  <si>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</si>
  <si>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</si>
  <si>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</si>
  <si>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</si>
  <si>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</si>
  <si>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</si>
  <si>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</si>
  <si>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</si>
  <si>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</si>
  <si>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</si>
  <si>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</si>
  <si>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</si>
  <si>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</si>
  <si>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</si>
  <si>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</si>
  <si>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</si>
  <si>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</si>
  <si>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</si>
  <si>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</si>
  <si>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</si>
  <si>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</si>
  <si>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</si>
  <si>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</si>
  <si>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</si>
  <si>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</si>
  <si>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</si>
  <si>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</si>
  <si>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</si>
  <si>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</si>
  <si>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</si>
  <si>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</si>
  <si>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</si>
  <si>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</si>
  <si>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</si>
  <si>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</si>
  <si>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</si>
  <si>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</si>
  <si>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</si>
  <si>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</si>
  <si>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</si>
  <si>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</si>
  <si>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</si>
  <si>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</si>
  <si>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</si>
  <si>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</si>
  <si>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</si>
  <si>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</si>
  <si>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</si>
  <si>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</si>
  <si>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</si>
  <si>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</si>
  <si>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</si>
  <si>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</si>
  <si>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</si>
  <si>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</si>
  <si>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</si>
  <si>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</si>
  <si>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</si>
  <si>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</si>
  <si>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</si>
  <si>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</si>
  <si>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</si>
  <si>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</si>
  <si>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</si>
  <si>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</si>
  <si>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</si>
  <si>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</si>
  <si>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</si>
  <si>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</si>
  <si>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</si>
  <si>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</si>
  <si>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</si>
  <si>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</si>
  <si>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</si>
  <si>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</si>
  <si>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</si>
  <si>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</si>
  <si>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</si>
  <si>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</si>
  <si>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</si>
  <si>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</si>
  <si>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</si>
  <si>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</si>
  <si>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</si>
  <si>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</si>
  <si>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</si>
  <si>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</si>
  <si>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</si>
  <si>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</si>
  <si>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</si>
  <si>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</si>
  <si>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</si>
  <si>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</si>
  <si>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</si>
  <si>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</si>
  <si>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</si>
  <si>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</si>
  <si>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</si>
  <si>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</si>
  <si>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</si>
  <si>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</si>
  <si>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</si>
  <si>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</si>
  <si>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</si>
  <si>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</si>
  <si>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</si>
  <si>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</si>
  <si>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</si>
  <si>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</si>
  <si>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</si>
  <si>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</si>
  <si>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</si>
  <si>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</si>
  <si>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</si>
  <si>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</si>
  <si>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</si>
  <si>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</si>
  <si>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</si>
  <si>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</si>
  <si>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</si>
  <si>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</si>
  <si>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</si>
  <si>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</si>
  <si>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</si>
  <si>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</si>
  <si>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</si>
  <si>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</si>
  <si>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</si>
  <si>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</si>
  <si>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</si>
  <si>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</si>
  <si>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</si>
  <si>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</si>
  <si>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</si>
  <si>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</si>
  <si>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</si>
  <si>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</si>
  <si>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</si>
  <si>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</si>
  <si>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</si>
  <si>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</si>
  <si>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</si>
  <si>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</si>
  <si>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</si>
  <si>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</si>
  <si>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</si>
  <si>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</si>
  <si>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</si>
  <si>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</si>
  <si>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</si>
  <si>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</si>
  <si>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</si>
  <si>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</si>
  <si>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</si>
  <si>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</si>
  <si>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</si>
  <si>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</si>
  <si>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</si>
  <si>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</si>
  <si>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</si>
  <si>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</si>
  <si>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</si>
  <si>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</si>
  <si>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</si>
  <si>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</si>
  <si>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</si>
  <si>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</si>
  <si>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</si>
  <si>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</si>
  <si>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</si>
  <si>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</si>
  <si>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</si>
  <si>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</si>
  <si>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</si>
  <si>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</si>
  <si>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</si>
  <si>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</si>
  <si>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</si>
  <si>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</si>
  <si>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</si>
  <si>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</si>
  <si>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</si>
  <si>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</si>
  <si>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</si>
  <si>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</si>
  <si>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</si>
  <si>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</si>
  <si>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</si>
  <si>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</si>
  <si>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</si>
  <si>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</si>
  <si>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</si>
  <si>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</si>
  <si>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</si>
  <si>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</si>
  <si>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</si>
  <si>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</si>
  <si>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</si>
  <si>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</si>
  <si>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</si>
  <si>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</si>
  <si>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</si>
  <si>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</si>
  <si>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</si>
  <si>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</si>
  <si>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</si>
  <si>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</si>
  <si>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</si>
  <si>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</si>
  <si>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</si>
  <si>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</si>
  <si>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</si>
  <si>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</si>
  <si>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</si>
  <si>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</si>
  <si>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</si>
  <si>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</si>
  <si>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</si>
  <si>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</si>
  <si>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</si>
  <si>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</si>
  <si>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</si>
  <si>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</si>
  <si>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</si>
  <si>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</si>
  <si>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</si>
  <si>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</si>
  <si>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</si>
  <si>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</si>
  <si>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</si>
  <si>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</si>
  <si>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</si>
  <si>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</si>
  <si>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</si>
  <si>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</si>
  <si>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</si>
  <si>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</si>
  <si>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</si>
  <si>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</si>
  <si>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</si>
  <si>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</si>
  <si>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</si>
  <si>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</si>
  <si>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</si>
  <si>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</si>
  <si>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</si>
  <si>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</si>
  <si>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</si>
  <si>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</si>
  <si>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</si>
  <si>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</si>
  <si>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</si>
  <si>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</si>
  <si>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</si>
  <si>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</si>
  <si>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</si>
  <si>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</si>
  <si>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</si>
  <si>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</si>
  <si>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</si>
  <si>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</si>
  <si>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</si>
  <si>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</si>
  <si>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</si>
  <si>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</si>
  <si>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</si>
  <si>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</si>
  <si>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</si>
  <si>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</si>
  <si>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</si>
  <si>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</si>
  <si>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</si>
  <si>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</si>
  <si>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</si>
  <si>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</si>
  <si>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</si>
  <si>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</si>
  <si>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</si>
  <si>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</si>
  <si>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</si>
  <si>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</si>
  <si>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</si>
  <si>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</si>
  <si>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</si>
  <si>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</si>
  <si>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</si>
  <si>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</si>
  <si>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</si>
  <si>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</si>
  <si>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</si>
  <si>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</si>
  <si>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</si>
  <si>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</si>
  <si>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</si>
  <si>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</si>
  <si>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</si>
  <si>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</si>
  <si>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</si>
  <si>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</si>
  <si>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</si>
  <si>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</si>
  <si>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</si>
  <si>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</si>
  <si>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</si>
  <si>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</si>
  <si>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</si>
  <si>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</si>
  <si>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</si>
  <si>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</si>
  <si>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</si>
  <si>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</si>
  <si>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</si>
  <si>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</si>
  <si>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</si>
  <si>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</si>
  <si>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</si>
  <si>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</si>
  <si>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</si>
  <si>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</si>
  <si>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</si>
  <si>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</si>
  <si>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</si>
  <si>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</si>
  <si>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</si>
  <si>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</si>
  <si>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</si>
  <si>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</si>
  <si>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</si>
  <si>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</si>
  <si>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</si>
  <si>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</si>
  <si>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</si>
  <si>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</si>
  <si>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</si>
  <si>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</si>
  <si>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</si>
  <si>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</si>
  <si>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</si>
  <si>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</si>
  <si>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</si>
  <si>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</si>
  <si>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</si>
  <si>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</si>
  <si>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</si>
  <si>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</si>
  <si>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</si>
  <si>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</si>
  <si>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</si>
  <si>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</si>
  <si>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</si>
  <si>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</si>
  <si>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</si>
  <si>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</si>
  <si>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</si>
  <si>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</si>
  <si>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</si>
  <si>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</si>
  <si>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</si>
  <si>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</si>
  <si>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</si>
  <si>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</si>
  <si>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</si>
  <si>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</si>
  <si>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</si>
  <si>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</si>
  <si>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</si>
  <si>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</si>
  <si>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</si>
  <si>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</si>
  <si>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</si>
  <si>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</si>
  <si>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</si>
  <si>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</si>
  <si>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</si>
  <si>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</si>
  <si>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</si>
  <si>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</si>
  <si>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</si>
  <si>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</si>
  <si>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</si>
  <si>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</si>
  <si>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</si>
  <si>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</si>
  <si>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</si>
  <si>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</si>
  <si>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</si>
  <si>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</si>
  <si>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</si>
  <si>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</si>
  <si>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</si>
  <si>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</si>
  <si>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</si>
  <si>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</si>
  <si>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</si>
  <si>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</si>
  <si>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</si>
  <si>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</si>
  <si>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</si>
  <si>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</si>
  <si>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</si>
  <si>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</si>
  <si>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</si>
  <si>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</si>
  <si>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</si>
  <si>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</si>
  <si>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</si>
  <si>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</si>
  <si>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</si>
  <si>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</si>
  <si>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</si>
  <si>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</si>
  <si>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</si>
  <si>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</si>
  <si>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</si>
  <si>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</si>
  <si>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</si>
  <si>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</si>
  <si>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</si>
  <si>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</si>
  <si>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</si>
  <si>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</si>
  <si>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</si>
  <si>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</si>
  <si>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</si>
  <si>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</si>
  <si>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</si>
  <si>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</si>
  <si>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</si>
  <si>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</si>
  <si>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</si>
  <si>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</si>
  <si>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</si>
  <si>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</si>
  <si>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</si>
  <si>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</si>
  <si>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</si>
  <si>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</si>
  <si>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</si>
  <si>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</si>
  <si>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</si>
  <si>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</si>
  <si>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</si>
  <si>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</si>
  <si>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</si>
  <si>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</si>
  <si>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</si>
  <si>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</si>
  <si>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</si>
  <si>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</si>
  <si>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</si>
  <si>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</si>
  <si>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</si>
  <si>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</si>
  <si>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</si>
  <si>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</si>
  <si>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</si>
  <si>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</si>
  <si>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</si>
  <si>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</si>
  <si>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</si>
  <si>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</si>
  <si>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</si>
  <si>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</si>
  <si>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</si>
  <si>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</si>
  <si>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</si>
  <si>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</si>
  <si>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</si>
  <si>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</si>
  <si>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</si>
  <si>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</si>
  <si>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</si>
  <si>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</si>
  <si>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</si>
  <si>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</si>
  <si>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</si>
  <si>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</si>
  <si>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</si>
  <si>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</si>
  <si>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</si>
  <si>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</si>
  <si>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</si>
  <si>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</si>
  <si>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</si>
  <si>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</si>
  <si>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</si>
  <si>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</si>
  <si>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</si>
  <si>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</si>
  <si>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</si>
  <si>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</si>
  <si>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</si>
  <si>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</si>
  <si>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</si>
  <si>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</si>
  <si>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</si>
  <si>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</si>
  <si>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</si>
  <si>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</si>
  <si>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</si>
  <si>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</si>
  <si>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</si>
  <si>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</si>
  <si>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</si>
  <si>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</si>
  <si>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</si>
  <si>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</si>
  <si>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</si>
  <si>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</si>
  <si>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</si>
  <si>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</si>
  <si>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</si>
  <si>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</si>
  <si>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</si>
  <si>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</si>
  <si>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</si>
  <si>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</si>
  <si>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</si>
  <si>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</si>
  <si>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</si>
  <si>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</si>
  <si>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</si>
  <si>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</si>
  <si>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</si>
  <si>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</si>
  <si>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</si>
  <si>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</si>
  <si>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</si>
  <si>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</si>
  <si>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</si>
  <si>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</si>
  <si>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</si>
  <si>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</si>
  <si>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</si>
  <si>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</si>
  <si>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</si>
  <si>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</si>
  <si>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</si>
  <si>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</si>
  <si>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</si>
  <si>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</si>
  <si>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</si>
  <si>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</si>
  <si>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</si>
  <si>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</si>
  <si>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</si>
  <si>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</si>
  <si>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</si>
  <si>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</si>
  <si>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</si>
  <si>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</si>
  <si>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</si>
  <si>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</si>
  <si>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</si>
  <si>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</si>
  <si>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</si>
  <si>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</si>
  <si>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</si>
  <si>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</si>
  <si>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</si>
  <si>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</si>
  <si>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</si>
  <si>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</si>
  <si>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</si>
  <si>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</si>
  <si>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</si>
  <si>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</si>
  <si>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</si>
  <si>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</si>
  <si>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</si>
  <si>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</si>
  <si>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</si>
  <si>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</si>
  <si>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</si>
  <si>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</si>
  <si>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</si>
  <si>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</si>
  <si>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</si>
  <si>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</si>
  <si>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</si>
  <si>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</si>
  <si>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</si>
  <si>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</si>
  <si>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</si>
  <si>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</si>
  <si>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</si>
  <si>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</si>
  <si>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</si>
  <si>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</si>
  <si>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</si>
  <si>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</si>
  <si>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</si>
  <si>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</si>
  <si>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</si>
  <si>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</si>
  <si>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</si>
  <si>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</si>
  <si>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</si>
  <si>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</si>
  <si>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</si>
  <si>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</si>
  <si>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</si>
  <si>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</si>
  <si>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</si>
  <si>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</si>
  <si>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</si>
  <si>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</si>
  <si>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</si>
  <si>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</si>
  <si>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</si>
  <si>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</si>
  <si>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</si>
  <si>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</si>
  <si>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</si>
  <si>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</si>
  <si>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</si>
  <si>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</si>
  <si>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</si>
  <si>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</si>
  <si>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</si>
  <si>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</si>
  <si>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</si>
  <si>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</si>
  <si>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</si>
  <si>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</si>
  <si>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</si>
  <si>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</si>
  <si>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</si>
  <si>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</si>
  <si>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</si>
  <si>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</si>
  <si>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</si>
  <si>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</si>
  <si>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</si>
  <si>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</si>
  <si>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</si>
  <si>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</si>
  <si>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</si>
  <si>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</si>
  <si>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</si>
  <si>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</si>
  <si>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</si>
  <si>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</si>
  <si>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</si>
  <si>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</si>
  <si>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</si>
  <si>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</si>
  <si>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</si>
  <si>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</si>
  <si>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</si>
  <si>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</si>
  <si>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</si>
  <si>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</si>
  <si>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</si>
  <si>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</si>
  <si>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</si>
  <si>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</si>
  <si>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</si>
  <si>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</si>
  <si>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</si>
  <si>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</si>
  <si>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</si>
  <si>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</si>
  <si>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</si>
  <si>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</si>
  <si>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</si>
  <si>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</si>
  <si>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</si>
  <si>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</si>
  <si>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</si>
  <si>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</si>
  <si>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</si>
  <si>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</si>
  <si>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</si>
  <si>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</si>
  <si>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</si>
  <si>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</si>
  <si>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</si>
  <si>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</si>
  <si>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</si>
  <si>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</si>
  <si>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</si>
  <si>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</si>
  <si>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</si>
  <si>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</si>
  <si>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</si>
  <si>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</si>
  <si>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</si>
  <si>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</si>
  <si>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</si>
  <si>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</si>
  <si>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</si>
  <si>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</si>
  <si>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</si>
  <si>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</si>
  <si>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</si>
  <si>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</si>
  <si>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</si>
  <si>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</si>
  <si>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</si>
  <si>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</si>
  <si>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</si>
  <si>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</si>
  <si>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</si>
  <si>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</si>
  <si>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</si>
  <si>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</si>
  <si>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</si>
  <si>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</si>
  <si>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</si>
  <si>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</si>
  <si>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</si>
  <si>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</si>
  <si>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</si>
  <si>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</si>
  <si>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</si>
  <si>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</si>
  <si>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</si>
  <si>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</si>
  <si>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</si>
  <si>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</si>
  <si>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</si>
  <si>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</si>
  <si>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</si>
  <si>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</si>
  <si>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</si>
  <si>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</si>
  <si>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</si>
  <si>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</si>
  <si>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</si>
  <si>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</si>
  <si>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</si>
  <si>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</si>
  <si>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</si>
  <si>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</si>
  <si>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</si>
  <si>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</si>
  <si>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</si>
  <si>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</si>
  <si>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</si>
  <si>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</si>
  <si>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</si>
  <si>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</si>
  <si>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</si>
  <si>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</si>
  <si>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</si>
  <si>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</si>
  <si>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</si>
  <si>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</si>
  <si>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</si>
  <si>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</si>
  <si>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</si>
  <si>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</si>
  <si>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</si>
  <si>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</si>
  <si>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</si>
  <si>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</si>
  <si>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</si>
  <si>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</si>
  <si>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</si>
  <si>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</si>
  <si>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</si>
  <si>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</si>
  <si>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</si>
  <si>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</si>
  <si>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</si>
  <si>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</si>
  <si>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</si>
  <si>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</si>
  <si>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</si>
  <si>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</si>
  <si>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</si>
  <si>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</si>
  <si>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</si>
  <si>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</si>
  <si>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</si>
  <si>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</si>
  <si>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</si>
  <si>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</si>
  <si>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</si>
  <si>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</si>
  <si>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</si>
  <si>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</si>
  <si>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</si>
  <si>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</si>
  <si>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</si>
  <si>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</si>
  <si>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</si>
  <si>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</si>
  <si>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</si>
  <si>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</si>
  <si>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</si>
  <si>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</si>
  <si>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</si>
  <si>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</si>
  <si>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</si>
  <si>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</si>
  <si>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</si>
  <si>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</si>
  <si>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</si>
  <si>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</si>
  <si>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</si>
  <si>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</si>
  <si>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</si>
  <si>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</si>
  <si>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</si>
  <si>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</si>
  <si>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</si>
  <si>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</si>
  <si>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</si>
  <si>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</si>
  <si>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</si>
  <si>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</si>
  <si>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</si>
  <si>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</si>
  <si>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</si>
  <si>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</si>
  <si>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</si>
  <si>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</si>
  <si>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</si>
  <si>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</si>
  <si>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</si>
  <si>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</si>
  <si>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</si>
  <si>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</si>
  <si>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</si>
  <si>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</si>
  <si>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</si>
  <si>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</si>
  <si>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</si>
  <si>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</si>
  <si>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</si>
  <si>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</si>
  <si>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</si>
  <si>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</si>
  <si>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</si>
  <si>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</si>
  <si>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</si>
  <si>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</si>
  <si>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</si>
  <si>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</si>
  <si>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</si>
  <si>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</si>
  <si>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</si>
  <si>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</si>
  <si>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</si>
  <si>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</si>
  <si>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</si>
  <si>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</si>
  <si>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</si>
  <si>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</si>
  <si>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</si>
  <si>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</si>
  <si>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</si>
  <si>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</si>
  <si>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</si>
  <si>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</si>
  <si>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</si>
  <si>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</si>
  <si>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</si>
  <si>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</si>
  <si>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</si>
  <si>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</si>
  <si>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</si>
  <si>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</si>
  <si>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</si>
  <si>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</si>
  <si>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</si>
  <si>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</si>
  <si>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</si>
  <si>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</si>
  <si>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</si>
  <si>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</si>
  <si>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</si>
  <si>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</si>
  <si>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</si>
  <si>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</si>
  <si>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</si>
  <si>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</si>
  <si>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</si>
  <si>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</si>
  <si>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</si>
  <si>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</si>
  <si>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</si>
  <si>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</si>
  <si>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</si>
  <si>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</si>
  <si>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</si>
  <si>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</si>
  <si>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</si>
  <si>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</si>
  <si>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</si>
  <si>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</si>
  <si>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</si>
  <si>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</si>
  <si>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</si>
  <si>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</si>
  <si>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</si>
  <si>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</si>
  <si>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</si>
  <si>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</si>
  <si>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</si>
  <si>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</si>
  <si>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</si>
  <si>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</si>
  <si>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</si>
  <si>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</si>
  <si>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</si>
  <si>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</si>
  <si>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</si>
  <si>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</si>
  <si>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</si>
  <si>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</si>
  <si>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</si>
  <si>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</si>
  <si>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</si>
  <si>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</si>
  <si>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</si>
  <si>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</si>
  <si>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</si>
  <si>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</si>
  <si>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</si>
  <si>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</si>
  <si>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</si>
  <si>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</si>
  <si>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</si>
  <si>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</si>
  <si>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</si>
  <si>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</si>
  <si>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</si>
  <si>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</si>
  <si>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</si>
  <si>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</si>
  <si>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</si>
  <si>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</si>
  <si>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</si>
  <si>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</si>
  <si>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</si>
  <si>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</si>
  <si>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</si>
  <si>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</si>
  <si>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</si>
  <si>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</si>
  <si>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</si>
  <si>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</si>
  <si>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</si>
  <si>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</si>
  <si>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</si>
  <si>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</si>
  <si>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</si>
  <si>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</si>
  <si>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</si>
  <si>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</si>
  <si>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</si>
  <si>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</si>
  <si>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</si>
  <si>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</si>
  <si>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</si>
  <si>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</si>
  <si>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</si>
  <si>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</si>
  <si>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</si>
  <si>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</si>
  <si>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</si>
  <si>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</si>
  <si>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</si>
  <si>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</si>
  <si>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</si>
  <si>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</si>
  <si>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</si>
  <si>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</si>
  <si>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</si>
  <si>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</si>
  <si>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</si>
  <si>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</si>
  <si>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</si>
  <si>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</si>
  <si>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</si>
  <si>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</si>
  <si>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</si>
  <si>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</si>
  <si>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</si>
  <si>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</si>
  <si>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</si>
  <si>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</si>
  <si>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</si>
  <si>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</si>
  <si>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</si>
  <si>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</si>
  <si>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</si>
  <si>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</si>
  <si>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</si>
  <si>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</si>
  <si>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</si>
  <si>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</si>
  <si>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</si>
  <si>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</si>
  <si>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</si>
  <si>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</si>
  <si>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</si>
  <si>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</si>
  <si>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</si>
  <si>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</si>
  <si>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</si>
  <si>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</si>
  <si>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</si>
  <si>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</si>
  <si>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</si>
  <si>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</si>
  <si>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</si>
  <si>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</si>
  <si>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</si>
  <si>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</si>
  <si>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</si>
  <si>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</si>
  <si>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</si>
  <si>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</si>
  <si>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</si>
  <si>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</si>
  <si>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</si>
  <si>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</si>
  <si>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</si>
  <si>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</si>
  <si>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</si>
  <si>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</si>
  <si>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</si>
  <si>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</si>
  <si>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</si>
  <si>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</si>
  <si>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</si>
  <si>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</si>
  <si>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</si>
  <si>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</si>
  <si>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</si>
  <si>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</si>
  <si>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</si>
  <si>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</si>
  <si>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</si>
  <si>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</si>
  <si>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</si>
  <si>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</si>
  <si>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</si>
  <si>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</si>
  <si>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</si>
  <si>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</si>
  <si>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</si>
  <si>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</si>
  <si>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</si>
  <si>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</si>
  <si>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</si>
  <si>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</si>
  <si>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</si>
  <si>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</si>
  <si>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</si>
  <si>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</si>
  <si>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</si>
  <si>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</si>
  <si>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</si>
  <si>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</si>
  <si>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</si>
  <si>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</si>
  <si>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</si>
  <si>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</si>
  <si>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</si>
  <si>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</si>
  <si>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</si>
  <si>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</si>
  <si>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</si>
  <si>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</si>
  <si>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</si>
  <si>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</si>
  <si>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</si>
  <si>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</si>
  <si>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</si>
  <si>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</si>
  <si>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</si>
  <si>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</si>
  <si>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</si>
  <si>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</si>
  <si>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</si>
  <si>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</si>
  <si>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</si>
  <si>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</si>
  <si>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</si>
  <si>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</si>
  <si>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</si>
  <si>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</si>
  <si>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</si>
  <si>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</si>
  <si>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</si>
  <si>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</si>
  <si>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</si>
  <si>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</si>
  <si>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</si>
  <si>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</si>
  <si>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</si>
  <si>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</si>
  <si>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</si>
  <si>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</si>
  <si>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</si>
  <si>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</si>
  <si>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</si>
  <si>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</si>
  <si>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</si>
  <si>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</si>
  <si>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</si>
  <si>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</si>
  <si>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</si>
  <si>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</si>
  <si>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</si>
  <si>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</si>
  <si>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</si>
  <si>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</si>
  <si>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</si>
  <si>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</si>
  <si>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</si>
  <si>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</si>
  <si>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</si>
  <si>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</si>
  <si>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</si>
  <si>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</si>
  <si>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</si>
  <si>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</si>
  <si>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</si>
  <si>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</si>
  <si>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</si>
  <si>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</si>
  <si>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</si>
  <si>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</si>
  <si>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</si>
  <si>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</si>
  <si>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</si>
  <si>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</si>
  <si>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</si>
  <si>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</si>
  <si>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</si>
  <si>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</si>
  <si>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</si>
  <si>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</si>
  <si>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</si>
  <si>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</si>
  <si>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</si>
  <si>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</si>
  <si>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</si>
  <si>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</si>
  <si>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</si>
  <si>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</si>
  <si>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</si>
  <si>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</si>
  <si>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</si>
  <si>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</si>
  <si>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</si>
  <si>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</si>
  <si>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</si>
  <si>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</si>
  <si>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</si>
  <si>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</si>
  <si>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</si>
  <si>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</si>
  <si>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</si>
  <si>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</si>
  <si>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</si>
  <si>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</si>
  <si>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</si>
  <si>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</si>
  <si>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</si>
  <si>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</si>
  <si>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</si>
  <si>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</si>
  <si>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</si>
  <si>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</si>
  <si>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</si>
  <si>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</si>
  <si>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</si>
  <si>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</si>
  <si>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</si>
  <si>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</si>
  <si>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</si>
  <si>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</si>
  <si>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</si>
  <si>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</si>
  <si>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</si>
  <si>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</si>
  <si>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</si>
  <si>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</si>
  <si>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</si>
  <si>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</si>
  <si>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</si>
  <si>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</si>
  <si>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</si>
  <si>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</si>
  <si>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</si>
  <si>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</si>
  <si>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</si>
  <si>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</si>
  <si>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</si>
  <si>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</si>
  <si>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</si>
  <si>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</si>
  <si>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</si>
  <si>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</si>
  <si>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</si>
  <si>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</si>
  <si>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</si>
  <si>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</si>
  <si>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</si>
  <si>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</si>
  <si>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</si>
  <si>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</si>
  <si>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</si>
  <si>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</si>
  <si>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</si>
  <si>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</si>
  <si>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</si>
  <si>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</si>
  <si>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</si>
  <si>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</si>
  <si>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</si>
  <si>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</si>
  <si>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</si>
  <si>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</si>
  <si>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</si>
  <si>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</si>
  <si>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</si>
  <si>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</si>
  <si>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</si>
  <si>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</si>
  <si>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</si>
  <si>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</si>
  <si>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</si>
  <si>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</si>
  <si>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</si>
  <si>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</si>
  <si>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</si>
  <si>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</si>
  <si>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</si>
  <si>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</si>
  <si>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</si>
  <si>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</si>
  <si>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</si>
  <si>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</si>
  <si>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</si>
  <si>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</si>
  <si>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</si>
  <si>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</si>
  <si>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</si>
  <si>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</si>
  <si>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</si>
  <si>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</si>
  <si>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</si>
  <si>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</si>
  <si>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</si>
  <si>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</si>
  <si>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</si>
  <si>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</si>
  <si>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</si>
  <si>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</si>
  <si>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</si>
  <si>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</si>
  <si>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</si>
  <si>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</si>
  <si>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</si>
  <si>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</si>
  <si>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</si>
  <si>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</si>
  <si>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</si>
  <si>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</si>
  <si>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</si>
  <si>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</si>
  <si>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</si>
  <si>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</si>
  <si>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</si>
  <si>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</si>
  <si>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</si>
  <si>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</si>
  <si>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</si>
  <si>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</si>
  <si>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</si>
  <si>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</si>
  <si>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</si>
  <si>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</si>
  <si>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</si>
  <si>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</si>
  <si>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</si>
  <si>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</si>
  <si>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</si>
  <si>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</si>
  <si>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</si>
  <si>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</si>
  <si>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</si>
  <si>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</si>
  <si>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</si>
  <si>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</si>
  <si>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</si>
  <si>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</si>
  <si>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</si>
  <si>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</si>
  <si>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</si>
  <si>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</si>
  <si>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</si>
  <si>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</si>
  <si>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</si>
  <si>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</si>
  <si>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</si>
  <si>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</si>
  <si>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</si>
  <si>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</si>
  <si>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</si>
  <si>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</si>
  <si>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</si>
  <si>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</si>
  <si>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</si>
  <si>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</si>
  <si>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</si>
  <si>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</si>
  <si>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</si>
  <si>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</si>
  <si>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</si>
  <si>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</si>
  <si>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</si>
  <si>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</si>
  <si>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</si>
  <si>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</si>
  <si>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</si>
  <si>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</si>
  <si>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</si>
  <si>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</si>
  <si>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</si>
  <si>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</si>
  <si>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</si>
  <si>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</si>
  <si>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</si>
  <si>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</si>
  <si>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</si>
  <si>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</si>
  <si>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</si>
  <si>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</si>
  <si>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</si>
  <si>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</si>
  <si>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</si>
  <si>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</si>
  <si>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</si>
  <si>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</si>
  <si>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</si>
  <si>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</si>
  <si>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</si>
  <si>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</si>
  <si>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</si>
  <si>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</si>
  <si>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</si>
  <si>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</si>
  <si>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</si>
  <si>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</si>
  <si>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</si>
  <si>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</si>
  <si>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</si>
  <si>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</si>
  <si>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</si>
  <si>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</si>
  <si>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</si>
  <si>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</si>
  <si>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</si>
  <si>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</si>
  <si>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</si>
  <si>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</si>
  <si>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</si>
  <si>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</si>
  <si>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</si>
  <si>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</si>
  <si>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</si>
  <si>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</si>
  <si>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</si>
  <si>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</si>
  <si>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</si>
  <si>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</si>
  <si>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</si>
  <si>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</si>
  <si>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</si>
  <si>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</si>
  <si>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</si>
  <si>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</si>
  <si>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</si>
  <si>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</si>
  <si>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</si>
  <si>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</si>
  <si>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</si>
  <si>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</si>
  <si>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</si>
  <si>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</si>
  <si>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</si>
  <si>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</si>
  <si>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</si>
  <si>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</si>
  <si>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</si>
  <si>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</si>
  <si>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</si>
  <si>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</si>
  <si>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</si>
  <si>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</si>
  <si>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</si>
  <si>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</si>
  <si>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</si>
  <si>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</si>
  <si>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</si>
  <si>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</si>
  <si>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</si>
  <si>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</si>
  <si>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</si>
  <si>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</si>
  <si>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</si>
  <si>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</si>
  <si>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</si>
  <si>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</si>
  <si>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</si>
  <si>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</si>
  <si>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</si>
  <si>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</si>
  <si>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</si>
  <si>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</si>
  <si>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</si>
  <si>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</si>
  <si>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</si>
  <si>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</si>
  <si>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</si>
  <si>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</si>
  <si>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</si>
  <si>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</si>
  <si>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</si>
  <si>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</si>
  <si>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</si>
  <si>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</si>
  <si>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</si>
  <si>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</si>
  <si>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</si>
  <si>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</si>
  <si>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</si>
  <si>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</si>
  <si>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</si>
  <si>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</si>
  <si>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</si>
  <si>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</si>
  <si>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</si>
  <si>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</si>
  <si>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</si>
  <si>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</si>
  <si>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</si>
  <si>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</si>
  <si>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</si>
  <si>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</si>
  <si>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</si>
  <si>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</si>
  <si>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</si>
  <si>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</si>
  <si>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</si>
  <si>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</si>
  <si>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</si>
  <si>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</si>
  <si>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</si>
  <si>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</si>
  <si>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</si>
  <si>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</si>
  <si>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</si>
  <si>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</si>
  <si>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</si>
  <si>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</si>
  <si>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</si>
  <si>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</si>
  <si>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</si>
  <si>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</si>
  <si>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</si>
  <si>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</si>
  <si>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</si>
  <si>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</si>
  <si>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</si>
  <si>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</si>
  <si>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</si>
  <si>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</si>
  <si>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</si>
  <si>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</si>
  <si>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</si>
  <si>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</si>
  <si>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</si>
  <si>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</si>
  <si>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</si>
  <si>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</si>
  <si>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</si>
  <si>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</si>
  <si>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</si>
  <si>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</si>
  <si>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</si>
  <si>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</si>
  <si>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</si>
  <si>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</si>
  <si>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</si>
  <si>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</si>
  <si>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</si>
  <si>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</si>
  <si>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</si>
  <si>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</si>
  <si>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</si>
  <si>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</si>
  <si>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</si>
  <si>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</si>
  <si>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</si>
  <si>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</si>
  <si>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</si>
  <si>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</si>
  <si>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</si>
  <si>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</si>
  <si>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</si>
  <si>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</si>
  <si>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</si>
  <si>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</si>
  <si>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</si>
  <si>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</si>
  <si>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</si>
  <si>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</si>
  <si>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</si>
  <si>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</si>
  <si>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</si>
  <si>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</si>
  <si>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</si>
  <si>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</si>
  <si>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</si>
  <si>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</si>
  <si>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</si>
  <si>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</si>
  <si>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</si>
  <si>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</si>
  <si>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</si>
  <si>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</si>
  <si>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</si>
  <si>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</si>
  <si>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</si>
  <si>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</si>
  <si>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</si>
  <si>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</si>
  <si>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</si>
  <si>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</si>
  <si>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</si>
  <si>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</si>
  <si>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</si>
  <si>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</si>
  <si>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</si>
  <si>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</si>
  <si>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</si>
  <si>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</si>
  <si>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</si>
  <si>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</si>
  <si>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</si>
  <si>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</si>
  <si>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</si>
  <si>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</si>
  <si>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</si>
  <si>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</si>
  <si>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</si>
  <si>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</si>
  <si>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</si>
  <si>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</si>
  <si>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</si>
  <si>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</si>
  <si>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</si>
  <si>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</si>
  <si>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</si>
  <si>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</si>
  <si>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</si>
  <si>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</si>
  <si>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</si>
  <si>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</si>
  <si>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</si>
  <si>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</si>
  <si>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</si>
  <si>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</si>
  <si>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</si>
  <si>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</si>
  <si>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</si>
  <si>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</si>
  <si>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</si>
  <si>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</si>
  <si>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</si>
  <si>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</si>
  <si>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</si>
  <si>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</si>
  <si>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</si>
  <si>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</si>
  <si>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</si>
  <si>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</si>
  <si>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</si>
  <si>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</si>
  <si>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</si>
  <si>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</si>
  <si>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</si>
  <si>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</si>
  <si>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</si>
  <si>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</si>
  <si>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</si>
  <si>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</si>
  <si>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</si>
  <si>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</si>
  <si>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</si>
  <si>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</si>
  <si>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</si>
  <si>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</si>
  <si>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</si>
  <si>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</si>
  <si>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</si>
  <si>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</si>
  <si>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</si>
  <si>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</si>
  <si>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</si>
  <si>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</si>
  <si>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</si>
  <si>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</si>
  <si>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</si>
  <si>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</si>
  <si>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</si>
  <si>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</si>
  <si>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</si>
  <si>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</si>
  <si>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</si>
  <si>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</si>
  <si>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</si>
  <si>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</si>
  <si>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</si>
  <si>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</si>
  <si>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</si>
  <si>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</si>
  <si>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</si>
  <si>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</si>
  <si>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</si>
  <si>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</si>
  <si>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</si>
  <si>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</si>
  <si>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</si>
  <si>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</si>
  <si>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</si>
  <si>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</si>
  <si>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</si>
  <si>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</si>
  <si>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</si>
  <si>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</si>
  <si>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</si>
  <si>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</si>
  <si>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</si>
  <si>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</si>
  <si>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</si>
  <si>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</si>
  <si>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</si>
  <si>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</si>
  <si>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</si>
  <si>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</si>
  <si>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</si>
  <si>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</si>
  <si>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</si>
  <si>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</si>
  <si>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</si>
  <si>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</si>
  <si>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</si>
  <si>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</si>
  <si>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</si>
  <si>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</si>
  <si>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</si>
  <si>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</si>
  <si>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</si>
  <si>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</si>
  <si>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</si>
  <si>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</si>
  <si>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</si>
  <si>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</si>
  <si>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</si>
  <si>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</si>
  <si>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</si>
  <si>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</si>
  <si>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</si>
  <si>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</si>
  <si>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</si>
  <si>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</si>
  <si>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</si>
  <si>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</si>
  <si>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</si>
  <si>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</si>
  <si>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</si>
  <si>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</si>
  <si>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</si>
  <si>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</si>
  <si>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</si>
  <si>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</si>
  <si>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</si>
  <si>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</si>
  <si>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</si>
  <si>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</si>
  <si>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</si>
  <si>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</si>
  <si>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</si>
  <si>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</si>
  <si>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</si>
  <si>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</si>
  <si>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</si>
  <si>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</si>
  <si>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</si>
  <si>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</si>
  <si>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</si>
  <si>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</si>
  <si>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</si>
  <si>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</si>
  <si>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</si>
  <si>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</si>
  <si>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</si>
  <si>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</si>
  <si>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</si>
  <si>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</si>
  <si>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</si>
  <si>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</si>
  <si>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</si>
  <si>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</si>
  <si>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</si>
  <si>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</si>
  <si>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</si>
  <si>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</si>
  <si>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</si>
  <si>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</si>
  <si>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</si>
  <si>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</si>
  <si>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</si>
  <si>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</si>
  <si>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</si>
  <si>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</si>
  <si>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</si>
  <si>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</si>
  <si>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</si>
  <si>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</si>
  <si>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</si>
  <si>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</si>
  <si>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</si>
  <si>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</si>
  <si>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</si>
  <si>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</si>
  <si>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</si>
  <si>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</si>
  <si>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</si>
  <si>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</si>
  <si>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</si>
  <si>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</si>
  <si>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</si>
  <si>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</si>
  <si>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</si>
  <si>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</si>
  <si>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</si>
  <si>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</si>
  <si>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</si>
  <si>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</si>
  <si>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</si>
  <si>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</si>
  <si>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</si>
  <si>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</si>
  <si>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</si>
  <si>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</si>
  <si>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</si>
  <si>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</si>
  <si>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</si>
  <si>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</si>
  <si>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</si>
  <si>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</si>
  <si>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</si>
  <si>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</si>
  <si>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</si>
  <si>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</si>
  <si>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</si>
  <si>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</si>
  <si>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</si>
  <si>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</si>
  <si>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</si>
  <si>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</si>
  <si>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</si>
  <si>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</si>
  <si>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</si>
  <si>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</si>
  <si>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</si>
  <si>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</si>
  <si>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</si>
  <si>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</si>
  <si>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</si>
  <si>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</si>
  <si>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</si>
  <si>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</si>
  <si>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</si>
  <si>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</si>
  <si>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</si>
  <si>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</si>
  <si>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</si>
  <si>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</si>
  <si>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</si>
  <si>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</si>
  <si>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</si>
  <si>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</si>
  <si>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</si>
  <si>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</si>
  <si>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</si>
  <si>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</si>
  <si>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</si>
  <si>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</si>
  <si>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</si>
  <si>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</si>
  <si>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</si>
  <si>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</si>
  <si>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</si>
  <si>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</si>
  <si>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</si>
  <si>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</si>
  <si>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</si>
  <si>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</si>
  <si>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</si>
  <si>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</si>
  <si>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</si>
  <si>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</si>
  <si>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</si>
  <si>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</si>
  <si>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</si>
  <si>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</si>
  <si>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</si>
  <si>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</si>
  <si>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</si>
  <si>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</si>
  <si>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</si>
  <si>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</si>
  <si>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</si>
  <si>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</si>
  <si>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</si>
  <si>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</si>
  <si>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</si>
  <si>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</si>
  <si>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</si>
  <si>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</si>
  <si>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</si>
  <si>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</si>
  <si>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</si>
  <si>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</si>
  <si>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</si>
  <si>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</si>
  <si>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</si>
  <si>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</si>
  <si>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</si>
  <si>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</si>
  <si>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</si>
  <si>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</si>
  <si>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</si>
  <si>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</si>
  <si>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</si>
  <si>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</si>
  <si>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</si>
  <si>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</si>
  <si>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</si>
  <si>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</si>
  <si>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</si>
  <si>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</si>
  <si>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</si>
  <si>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</si>
  <si>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</si>
  <si>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</si>
  <si>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</si>
  <si>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</si>
  <si>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</si>
  <si>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</si>
  <si>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</si>
  <si>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</si>
  <si>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</si>
  <si>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</si>
  <si>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</si>
  <si>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</si>
  <si>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</si>
  <si>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</si>
  <si>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</si>
  <si>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</si>
  <si>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</si>
  <si>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</si>
  <si>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</si>
  <si>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</si>
  <si>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</si>
  <si>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</si>
  <si>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</si>
  <si>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</si>
  <si>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</si>
  <si>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</si>
  <si>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</si>
  <si>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</si>
  <si>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</si>
  <si>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</si>
  <si>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</si>
  <si>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</si>
  <si>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</si>
  <si>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</si>
  <si>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</si>
  <si>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</si>
  <si>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</si>
  <si>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</si>
  <si>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</si>
  <si>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</si>
  <si>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</si>
  <si>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</si>
  <si>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</si>
  <si>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</si>
  <si>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</si>
  <si>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</si>
  <si>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</si>
  <si>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</si>
  <si>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</si>
  <si>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</si>
  <si>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</si>
  <si>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</si>
  <si>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</si>
  <si>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</si>
  <si>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</si>
  <si>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</si>
  <si>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</si>
  <si>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</si>
  <si>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</si>
  <si>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</si>
  <si>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</si>
  <si>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</si>
  <si>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</si>
  <si>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</si>
  <si>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</si>
  <si>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</si>
  <si>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</si>
  <si>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</si>
  <si>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</si>
  <si>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</si>
  <si>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</si>
  <si>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</si>
  <si>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</si>
  <si>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</si>
  <si>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</si>
  <si>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</si>
  <si>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</si>
  <si>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</si>
  <si>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</si>
  <si>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</si>
  <si>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</si>
  <si>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</si>
  <si>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</si>
  <si>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</si>
  <si>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</si>
  <si>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</si>
  <si>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</si>
  <si>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</si>
  <si>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</si>
  <si>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</si>
  <si>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</si>
  <si>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</si>
  <si>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</si>
  <si>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</si>
  <si>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</si>
  <si>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</si>
  <si>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</si>
  <si>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</si>
  <si>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</si>
  <si>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</si>
  <si>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</si>
  <si>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</si>
  <si>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</si>
  <si>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</si>
  <si>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</si>
  <si>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</si>
  <si>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</si>
  <si>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</si>
  <si>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</si>
  <si>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</si>
  <si>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</si>
  <si>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</si>
  <si>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</si>
  <si>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</si>
  <si>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</si>
  <si>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</si>
  <si>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</si>
  <si>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</si>
  <si>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</si>
  <si>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</si>
  <si>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</si>
  <si>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</si>
  <si>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</si>
  <si>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</si>
  <si>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</si>
  <si>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</si>
  <si>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</si>
  <si>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</si>
  <si>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</si>
  <si>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</si>
  <si>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</si>
  <si>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</si>
  <si>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</si>
  <si>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</si>
  <si>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</si>
  <si>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</si>
  <si>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</si>
  <si>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</si>
  <si>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</si>
  <si>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</si>
  <si>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</si>
  <si>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</si>
  <si>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</si>
  <si>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</si>
  <si>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</si>
  <si>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</si>
  <si>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</si>
  <si>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</si>
  <si>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</si>
  <si>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</si>
  <si>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</si>
  <si>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</si>
  <si>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</si>
  <si>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</si>
  <si>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</si>
  <si>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</si>
  <si>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</si>
  <si>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</si>
  <si>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</si>
  <si>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</si>
  <si>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</si>
  <si>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</si>
  <si>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</si>
  <si>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</si>
  <si>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</si>
  <si>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</si>
  <si>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</si>
  <si>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</si>
  <si>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</si>
  <si>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</si>
  <si>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</si>
  <si>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</si>
  <si>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</si>
  <si>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</si>
  <si>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</si>
  <si>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</si>
  <si>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</si>
  <si>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</si>
  <si>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</si>
  <si>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</si>
  <si>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</si>
  <si>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</si>
  <si>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</si>
  <si>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</si>
  <si>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</si>
  <si>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</si>
  <si>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</si>
  <si>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</si>
  <si>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</si>
  <si>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</si>
  <si>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</si>
  <si>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</si>
  <si>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</si>
  <si>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</si>
  <si>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</si>
  <si>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</si>
  <si>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</si>
  <si>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</si>
  <si>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</si>
  <si>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</si>
  <si>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</si>
  <si>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</si>
  <si>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</si>
  <si>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</si>
  <si>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</si>
  <si>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</si>
  <si>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</si>
  <si>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</si>
  <si>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</si>
  <si>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</si>
  <si>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</si>
  <si>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</si>
  <si>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</si>
  <si>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</si>
  <si>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</si>
  <si>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</si>
  <si>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</si>
  <si>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</si>
  <si>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</si>
  <si>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</si>
  <si>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</si>
  <si>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</si>
  <si>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</si>
  <si>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</si>
  <si>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</si>
  <si>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</si>
  <si>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</si>
  <si>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</si>
  <si>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</si>
  <si>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</si>
  <si>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</si>
  <si>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</si>
  <si>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</si>
  <si>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</si>
  <si>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</si>
  <si>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</si>
  <si>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</si>
  <si>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</si>
  <si>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</si>
  <si>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</si>
  <si>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</si>
  <si>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</si>
  <si>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</si>
  <si>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</si>
  <si>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</si>
  <si>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</si>
  <si>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</si>
  <si>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</si>
  <si>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</si>
  <si>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</si>
  <si>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</si>
  <si>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</si>
  <si>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</si>
  <si>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</si>
  <si>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</si>
  <si>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</si>
  <si>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</si>
  <si>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</si>
  <si>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</si>
  <si>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</si>
  <si>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</si>
  <si>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</si>
  <si>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</si>
  <si>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</si>
  <si>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</si>
  <si>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</si>
  <si>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</si>
  <si>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</si>
  <si>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</si>
  <si>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</si>
  <si>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</si>
  <si>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</si>
  <si>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</si>
  <si>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</si>
  <si>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</si>
  <si>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</si>
  <si>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</si>
  <si>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</si>
  <si>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</si>
  <si>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</si>
  <si>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</si>
  <si>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</si>
  <si>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</si>
  <si>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</si>
  <si>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</si>
  <si>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</si>
  <si>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</si>
  <si>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</si>
  <si>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</si>
  <si>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</si>
  <si>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</si>
  <si>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</si>
  <si>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</si>
  <si>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</si>
  <si>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</si>
  <si>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</si>
  <si>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</si>
  <si>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</si>
  <si>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</si>
  <si>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</si>
  <si>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</si>
  <si>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</si>
  <si>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</si>
  <si>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</si>
  <si>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</si>
  <si>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</si>
  <si>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</si>
  <si>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</si>
  <si>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</si>
  <si>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</si>
  <si>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</si>
  <si>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</si>
  <si>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</si>
  <si>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</si>
  <si>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</si>
  <si>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</si>
  <si>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</si>
  <si>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</si>
  <si>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</si>
  <si>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</si>
  <si>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</si>
  <si>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</si>
  <si>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</si>
  <si>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</si>
  <si>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</si>
  <si>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</si>
  <si>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</si>
  <si>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</si>
  <si>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</si>
  <si>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</si>
  <si>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</si>
  <si>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</si>
  <si>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</si>
  <si>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</si>
  <si>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</si>
  <si>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</si>
  <si>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</si>
  <si>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</si>
  <si>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</si>
  <si>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</si>
  <si>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</si>
  <si>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</si>
  <si>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</si>
  <si>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</si>
  <si>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</si>
  <si>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</si>
  <si>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</si>
  <si>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</si>
  <si>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</si>
  <si>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</si>
  <si>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</si>
  <si>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</si>
  <si>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</si>
  <si>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</si>
  <si>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</si>
  <si>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</si>
  <si>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</si>
  <si>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</si>
  <si>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</si>
  <si>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</si>
  <si>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</si>
  <si>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</si>
  <si>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</si>
  <si>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</si>
  <si>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</si>
  <si>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</si>
  <si>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</si>
  <si>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</si>
  <si>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</si>
  <si>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</si>
  <si>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</si>
  <si>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</si>
  <si>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</si>
  <si>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</si>
  <si>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</si>
  <si>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</si>
  <si>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</si>
  <si>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</si>
  <si>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</si>
  <si>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</si>
  <si>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</si>
  <si>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</si>
  <si>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</si>
  <si>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</si>
  <si>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</si>
  <si>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</si>
  <si>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</si>
  <si>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</si>
  <si>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</si>
  <si>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</si>
  <si>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</si>
  <si>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</si>
  <si>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</si>
  <si>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</si>
  <si>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</si>
  <si>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</si>
  <si>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</si>
  <si>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</si>
  <si>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</si>
  <si>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</si>
  <si>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</si>
  <si>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</si>
  <si>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</si>
  <si>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</si>
  <si>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</si>
  <si>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</si>
  <si>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</si>
  <si>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</si>
  <si>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</si>
  <si>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</si>
  <si>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</si>
  <si>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</si>
  <si>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</si>
  <si>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</si>
  <si>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</si>
  <si>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</si>
  <si>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</si>
  <si>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</si>
  <si>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</si>
  <si>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</si>
  <si>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</si>
  <si>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</si>
  <si>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</si>
  <si>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</si>
  <si>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</si>
  <si>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</si>
  <si>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</si>
  <si>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</si>
  <si>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</si>
  <si>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</si>
  <si>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</si>
  <si>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</si>
  <si>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</si>
  <si>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</si>
  <si>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</si>
  <si>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</si>
  <si>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</si>
  <si>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</si>
  <si>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</si>
  <si>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</si>
  <si>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</si>
  <si>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</si>
  <si>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</si>
  <si>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</si>
  <si>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</si>
  <si>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</si>
  <si>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</si>
  <si>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</si>
  <si>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</si>
  <si>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</si>
  <si>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</si>
  <si>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</si>
  <si>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</si>
  <si>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</si>
  <si>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</si>
  <si>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</si>
  <si>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</si>
  <si>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</si>
  <si>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</si>
  <si>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</si>
  <si>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</si>
  <si>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</si>
  <si>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</si>
  <si>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</si>
  <si>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</si>
  <si>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</si>
  <si>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</si>
  <si>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</si>
  <si>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</si>
  <si>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</si>
  <si>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</si>
  <si>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</si>
  <si>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</si>
  <si>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</si>
  <si>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</si>
  <si>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</si>
  <si>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</si>
  <si>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</si>
  <si>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</si>
  <si>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</si>
  <si>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</si>
  <si>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</si>
  <si>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</si>
  <si>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</si>
  <si>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</si>
  <si>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</si>
  <si>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</si>
  <si>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</si>
  <si>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</si>
  <si>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</si>
  <si>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</si>
  <si>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</si>
  <si>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</si>
  <si>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</si>
  <si>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</si>
  <si>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</si>
  <si>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</si>
  <si>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</si>
  <si>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</si>
  <si>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</si>
  <si>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</si>
  <si>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</si>
  <si>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</si>
  <si>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</si>
  <si>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</si>
  <si>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</si>
  <si>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</si>
  <si>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</si>
  <si>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</si>
  <si>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</si>
  <si>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</si>
  <si>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</si>
  <si>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</si>
  <si>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</si>
  <si>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</si>
  <si>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</si>
  <si>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</si>
  <si>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</si>
  <si>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</si>
  <si>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</si>
  <si>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</si>
  <si>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</si>
  <si>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</si>
  <si>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</si>
  <si>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</si>
  <si>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</si>
  <si>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</si>
  <si>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</si>
  <si>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</si>
  <si>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</si>
  <si>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</si>
  <si>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</si>
  <si>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</si>
  <si>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</si>
  <si>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</si>
  <si>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</si>
  <si>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</si>
  <si>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</si>
  <si>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</si>
  <si>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</si>
  <si>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</si>
  <si>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</si>
  <si>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</si>
  <si>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</si>
  <si>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</si>
  <si>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</si>
  <si>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</si>
  <si>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</si>
  <si>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</si>
  <si>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</si>
  <si>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</si>
  <si>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</si>
  <si>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</si>
  <si>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</si>
  <si>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</si>
  <si>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</si>
  <si>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</si>
  <si>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</si>
  <si>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</si>
  <si>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</si>
  <si>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</si>
  <si>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</si>
  <si>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</si>
  <si>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</si>
  <si>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</si>
  <si>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</si>
  <si>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</si>
  <si>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</si>
  <si>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</si>
  <si>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</si>
  <si>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</si>
  <si>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</si>
  <si>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</si>
  <si>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</si>
  <si>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</si>
  <si>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</si>
  <si>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</si>
  <si>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</si>
  <si>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</si>
  <si>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</si>
  <si>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</si>
  <si>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</si>
  <si>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</si>
  <si>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</si>
  <si>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</si>
  <si>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</si>
  <si>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</si>
  <si>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</si>
  <si>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</si>
  <si>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</si>
  <si>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</si>
  <si>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</si>
  <si>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</si>
  <si>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</si>
  <si>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</si>
  <si>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</si>
  <si>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</si>
  <si>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</si>
  <si>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</si>
  <si>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</si>
  <si>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</si>
  <si>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</si>
  <si>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</si>
  <si>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</si>
  <si>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</si>
  <si>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</si>
  <si>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</si>
  <si>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</si>
  <si>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</si>
  <si>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</si>
  <si>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</si>
  <si>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</si>
  <si>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</si>
  <si>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</si>
  <si>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</si>
  <si>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</si>
  <si>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</si>
  <si>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</si>
  <si>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</si>
  <si>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</si>
  <si>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</si>
  <si>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</si>
  <si>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</si>
  <si>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</si>
  <si>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</si>
  <si>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</si>
  <si>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</si>
  <si>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</si>
  <si>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</si>
  <si>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</si>
  <si>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</si>
  <si>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</si>
  <si>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</si>
  <si>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</si>
  <si>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</si>
  <si>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</si>
  <si>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</si>
  <si>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</si>
  <si>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</si>
  <si>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</si>
  <si>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</si>
  <si>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</si>
  <si>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</si>
  <si>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</si>
  <si>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</si>
  <si>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</si>
  <si>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</si>
  <si>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</si>
  <si>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</si>
  <si>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</si>
  <si>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</si>
  <si>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</si>
  <si>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</si>
  <si>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</si>
  <si>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</si>
  <si>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</si>
  <si>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</si>
  <si>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</si>
  <si>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</si>
  <si>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</si>
  <si>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</si>
  <si>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</si>
  <si>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</si>
  <si>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</si>
  <si>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</si>
  <si>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</si>
  <si>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</si>
  <si>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</si>
  <si>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</si>
  <si>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</si>
  <si>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</si>
  <si>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</si>
  <si>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</si>
  <si>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</si>
  <si>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</si>
  <si>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</si>
  <si>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</si>
  <si>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</si>
  <si>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</si>
  <si>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</si>
  <si>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</si>
  <si>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</si>
  <si>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</si>
  <si>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</si>
  <si>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</si>
  <si>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</si>
  <si>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</si>
  <si>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</si>
  <si>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</si>
  <si>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</si>
  <si>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</si>
  <si>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</si>
  <si>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</si>
  <si>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</si>
  <si>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</si>
  <si>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</si>
  <si>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</si>
  <si>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</si>
  <si>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</si>
  <si>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</si>
  <si>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</si>
  <si>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</si>
  <si>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</si>
  <si>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</si>
  <si>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</si>
  <si>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</si>
  <si>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</si>
  <si>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</si>
  <si>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</si>
  <si>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</si>
  <si>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</si>
  <si>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</si>
  <si>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</si>
  <si>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</si>
  <si>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</si>
  <si>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</si>
  <si>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</si>
  <si>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</si>
  <si>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</si>
  <si>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</si>
  <si>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</si>
  <si>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</si>
  <si>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</si>
  <si>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</si>
  <si>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</si>
  <si>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</si>
  <si>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</si>
  <si>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</si>
  <si>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</si>
  <si>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</si>
  <si>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</si>
  <si>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</si>
  <si>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</si>
  <si>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</si>
  <si>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</si>
  <si>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</si>
  <si>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</si>
  <si>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</si>
  <si>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</si>
  <si>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</si>
  <si>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</si>
  <si>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</si>
  <si>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</si>
  <si>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</si>
  <si>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</si>
  <si>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</si>
  <si>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</si>
  <si>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</si>
  <si>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</si>
  <si>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</si>
  <si>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</si>
  <si>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</si>
  <si>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</si>
  <si>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</si>
  <si>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</si>
  <si>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</si>
  <si>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</si>
  <si>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</si>
  <si>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</si>
  <si>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</si>
  <si>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</si>
  <si>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</si>
  <si>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</si>
  <si>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</si>
  <si>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</si>
  <si>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</si>
  <si>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</si>
  <si>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</si>
  <si>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</si>
  <si>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</si>
  <si>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</si>
  <si>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</si>
  <si>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</si>
  <si>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</si>
  <si>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</si>
  <si>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</si>
  <si>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</si>
  <si>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</si>
  <si>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</si>
  <si>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</si>
  <si>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</si>
  <si>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</si>
  <si>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</si>
  <si>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</si>
  <si>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</si>
  <si>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</si>
  <si>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</si>
  <si>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</si>
  <si>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</si>
  <si>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</si>
  <si>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</si>
  <si>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</si>
  <si>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</si>
  <si>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</si>
  <si>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</si>
  <si>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</si>
  <si>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</si>
  <si>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</si>
  <si>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</si>
  <si>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</si>
  <si>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</si>
  <si>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</si>
  <si>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</si>
  <si>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</si>
  <si>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</si>
  <si>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</si>
  <si>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</si>
  <si>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</si>
  <si>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</si>
  <si>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</si>
  <si>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</si>
  <si>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</si>
  <si>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</si>
  <si>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</si>
  <si>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</si>
  <si>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</si>
  <si>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</si>
  <si>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</si>
  <si>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</si>
  <si>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</si>
  <si>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</si>
  <si>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</si>
  <si>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</si>
  <si>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</si>
  <si>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</si>
  <si>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</si>
  <si>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</si>
  <si>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</si>
  <si>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</si>
  <si>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</si>
  <si>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</si>
  <si>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</si>
  <si>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</si>
  <si>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</si>
  <si>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</si>
  <si>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</si>
  <si>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</si>
  <si>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</si>
  <si>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</si>
  <si>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</si>
  <si>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</si>
  <si>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</si>
  <si>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</si>
  <si>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</si>
  <si>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</si>
  <si>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</si>
  <si>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</si>
  <si>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</si>
  <si>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</si>
  <si>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</si>
  <si>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</si>
  <si>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</si>
  <si>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</si>
  <si>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</si>
  <si>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</si>
  <si>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</si>
  <si>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</si>
  <si>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</si>
  <si>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</si>
  <si>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</si>
  <si>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</si>
  <si>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</si>
  <si>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</si>
  <si>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</si>
  <si>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</si>
  <si>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</si>
  <si>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</si>
  <si>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</si>
  <si>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</si>
  <si>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</si>
  <si>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</si>
  <si>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</si>
  <si>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</si>
  <si>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</si>
  <si>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</si>
  <si>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</si>
  <si>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</si>
  <si>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</si>
  <si>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</si>
  <si>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</si>
  <si>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</si>
  <si>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</si>
  <si>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</si>
  <si>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</si>
  <si>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</si>
  <si>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</si>
  <si>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</si>
  <si>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</si>
  <si>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</si>
  <si>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</si>
  <si>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</si>
  <si>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</si>
  <si>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</si>
  <si>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</si>
  <si>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</si>
  <si>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</si>
  <si>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</si>
  <si>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</si>
  <si>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</si>
  <si>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</si>
  <si>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</si>
  <si>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</si>
  <si>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</si>
  <si>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</si>
  <si>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</si>
  <si>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</si>
  <si>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</si>
  <si>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</si>
  <si>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</si>
  <si>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</si>
  <si>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</si>
  <si>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</si>
  <si>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</si>
  <si>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</si>
  <si>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</si>
  <si>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</si>
  <si>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</si>
  <si>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</si>
  <si>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</si>
  <si>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</si>
  <si>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</si>
  <si>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</si>
  <si>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</si>
  <si>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</si>
  <si>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</si>
  <si>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</si>
  <si>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</si>
  <si>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</si>
  <si>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</si>
  <si>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</si>
  <si>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</si>
  <si>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</si>
  <si>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</si>
  <si>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</si>
  <si>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</si>
  <si>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</si>
  <si>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</si>
  <si>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</si>
  <si>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</si>
  <si>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</si>
  <si>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</si>
  <si>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</si>
  <si>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</si>
  <si>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</si>
  <si>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</si>
  <si>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</si>
  <si>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</si>
  <si>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</si>
  <si>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</si>
  <si>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</si>
  <si>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</si>
  <si>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</si>
  <si>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</si>
  <si>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</si>
  <si>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</si>
  <si>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</si>
  <si>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</si>
  <si>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</si>
  <si>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</si>
  <si>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</si>
  <si>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</si>
  <si>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</si>
  <si>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</si>
  <si>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</si>
  <si>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</si>
  <si>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</si>
  <si>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</si>
  <si>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</si>
  <si>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</si>
  <si>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</si>
  <si>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</si>
  <si>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</si>
  <si>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</si>
  <si>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</si>
  <si>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</si>
  <si>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</si>
  <si>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</si>
  <si>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</si>
  <si>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</si>
  <si>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</si>
  <si>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</si>
  <si>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</si>
  <si>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</si>
  <si>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</si>
  <si>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</si>
  <si>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</si>
  <si>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</si>
  <si>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</si>
  <si>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</si>
  <si>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</si>
  <si>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</si>
  <si>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</si>
  <si>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</si>
  <si>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</si>
  <si>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</si>
  <si>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</si>
  <si>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</si>
  <si>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</si>
  <si>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</si>
  <si>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</si>
  <si>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</si>
  <si>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</si>
  <si>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</si>
  <si>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</si>
  <si>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</si>
  <si>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</si>
  <si>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</si>
  <si>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</si>
  <si>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</si>
  <si>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</si>
  <si>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</si>
  <si>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</si>
  <si>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</si>
  <si>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</si>
  <si>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</si>
  <si>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</si>
  <si>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</si>
  <si>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</si>
  <si>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</si>
  <si>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</si>
  <si>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</si>
  <si>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</si>
  <si>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</si>
  <si>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</si>
  <si>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</si>
  <si>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</si>
  <si>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</si>
  <si>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</si>
  <si>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</si>
  <si>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</si>
  <si>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</si>
  <si>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</si>
  <si>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</si>
  <si>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</si>
  <si>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</si>
  <si>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</si>
  <si>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</si>
  <si>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</si>
  <si>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</si>
  <si>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</si>
  <si>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</si>
  <si>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</si>
  <si>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</si>
  <si>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</si>
  <si>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</si>
  <si>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</si>
  <si>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</si>
  <si>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</si>
  <si>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</si>
  <si>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</si>
  <si>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</si>
  <si>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</si>
  <si>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</si>
  <si>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</si>
  <si>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</si>
  <si>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</si>
  <si>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</si>
  <si>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</si>
  <si>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</si>
  <si>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</si>
  <si>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</si>
  <si>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</si>
  <si>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</si>
  <si>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</si>
  <si>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</si>
  <si>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</si>
  <si>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</si>
  <si>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</si>
  <si>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</si>
  <si>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</si>
  <si>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</si>
  <si>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</si>
  <si>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</si>
  <si>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</si>
  <si>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</si>
  <si>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</si>
  <si>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</si>
  <si>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</si>
  <si>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</si>
  <si>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</si>
  <si>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</si>
  <si>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</si>
  <si>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</si>
  <si>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</si>
  <si>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</si>
  <si>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</si>
  <si>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</si>
  <si>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</si>
  <si>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</si>
  <si>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</si>
  <si>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</si>
  <si>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</si>
  <si>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</si>
  <si>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</si>
  <si>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</si>
  <si>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</si>
  <si>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</si>
  <si>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</si>
  <si>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</si>
  <si>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</si>
  <si>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</si>
  <si>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</si>
  <si>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</si>
  <si>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</si>
  <si>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</si>
  <si>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</si>
  <si>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</si>
  <si>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</si>
  <si>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</si>
  <si>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</si>
  <si>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</si>
  <si>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</si>
  <si>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</si>
  <si>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</si>
  <si>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</si>
  <si>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</si>
  <si>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</si>
  <si>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</si>
  <si>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</si>
  <si>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</si>
  <si>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</si>
  <si>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</si>
  <si>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</si>
  <si>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</si>
  <si>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</si>
  <si>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</si>
  <si>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</si>
  <si>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</si>
  <si>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</si>
  <si>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</si>
  <si>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</si>
  <si>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</si>
  <si>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</si>
  <si>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</si>
  <si>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</si>
  <si>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</si>
  <si>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</si>
  <si>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</si>
  <si>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</si>
  <si>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</si>
  <si>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</si>
  <si>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</si>
  <si>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</si>
  <si>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</si>
  <si>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</si>
  <si>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</si>
  <si>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</si>
  <si>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</si>
  <si>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</si>
  <si>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</si>
  <si>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</si>
  <si>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</si>
  <si>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</si>
  <si>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</si>
  <si>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</si>
  <si>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</si>
  <si>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</si>
  <si>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</si>
  <si>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</si>
  <si>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</si>
  <si>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</si>
  <si>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</si>
  <si>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</si>
  <si>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</si>
  <si>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</si>
  <si>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</si>
  <si>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</si>
  <si>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</si>
  <si>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</si>
  <si>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</si>
  <si>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</si>
  <si>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</si>
  <si>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</si>
  <si>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</si>
  <si>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</si>
  <si>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</si>
  <si>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</si>
  <si>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</si>
  <si>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</si>
  <si>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</si>
  <si>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</si>
  <si>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</si>
  <si>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</si>
  <si>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</si>
  <si>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</si>
  <si>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</si>
  <si>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</si>
  <si>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</si>
  <si>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</si>
  <si>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</si>
  <si>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</si>
  <si>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</si>
  <si>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</si>
  <si>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</si>
  <si>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</si>
  <si>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</si>
  <si>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</si>
  <si>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</si>
  <si>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</si>
  <si>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</si>
  <si>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</si>
  <si>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</si>
  <si>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</si>
  <si>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</si>
  <si>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</si>
  <si>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</si>
  <si>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</si>
  <si>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</si>
  <si>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</si>
  <si>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</si>
  <si>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</si>
  <si>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</si>
  <si>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</si>
  <si>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</si>
  <si>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</si>
  <si>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</si>
  <si>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</si>
  <si>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</si>
  <si>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</si>
  <si>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</si>
  <si>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</si>
  <si>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</si>
  <si>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</si>
  <si>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</si>
  <si>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</si>
  <si>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</si>
  <si>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</si>
  <si>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</si>
  <si>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</si>
  <si>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</si>
  <si>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</si>
  <si>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</si>
  <si>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</si>
  <si>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</si>
  <si>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</si>
  <si>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</si>
  <si>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</si>
  <si>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</si>
  <si>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</si>
  <si>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</si>
  <si>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</si>
  <si>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</si>
  <si>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</si>
  <si>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</si>
  <si>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</si>
  <si>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</si>
  <si>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</si>
  <si>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</si>
  <si>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</si>
  <si>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</si>
  <si>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</si>
  <si>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</si>
  <si>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</si>
  <si>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</si>
  <si>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</si>
  <si>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</si>
  <si>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</si>
  <si>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</si>
  <si>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</si>
  <si>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</si>
  <si>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</si>
  <si>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</si>
  <si>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</si>
  <si>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</si>
  <si>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</si>
  <si>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</si>
  <si>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</si>
  <si>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</si>
  <si>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</si>
  <si>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</si>
  <si>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</si>
  <si>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</si>
  <si>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</si>
  <si>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</si>
  <si>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</si>
  <si>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</si>
  <si>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</si>
  <si>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</si>
  <si>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</si>
  <si>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</si>
  <si>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</si>
  <si>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</si>
  <si>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</si>
  <si>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</si>
  <si>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</si>
  <si>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</si>
  <si>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</si>
  <si>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</si>
  <si>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</si>
  <si>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</si>
  <si>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</si>
  <si>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</si>
  <si>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</si>
  <si>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</si>
  <si>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</si>
  <si>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</si>
  <si>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</si>
  <si>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</si>
  <si>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</si>
  <si>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</si>
  <si>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</si>
  <si>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</si>
  <si>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</si>
  <si>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</si>
  <si>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</si>
  <si>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</si>
  <si>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</si>
  <si>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</si>
  <si>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</si>
  <si>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</si>
  <si>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</si>
  <si>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</si>
  <si>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</si>
  <si>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</si>
  <si>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</si>
  <si>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</si>
  <si>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</si>
  <si>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</si>
  <si>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</si>
  <si>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</si>
  <si>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</si>
  <si>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</si>
  <si>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</si>
  <si>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</si>
  <si>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</si>
  <si>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</si>
  <si>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</si>
  <si>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</si>
  <si>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</si>
  <si>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</si>
  <si>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</si>
  <si>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</si>
  <si>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</si>
  <si>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</si>
  <si>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</si>
  <si>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</si>
  <si>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</si>
  <si>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</si>
  <si>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</si>
  <si>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</si>
  <si>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</si>
  <si>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</si>
  <si>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</si>
  <si>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</si>
  <si>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</si>
  <si>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</si>
  <si>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</si>
  <si>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</si>
  <si>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</si>
  <si>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</si>
  <si>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</si>
  <si>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</si>
  <si>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</si>
  <si>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</si>
  <si>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</si>
  <si>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</si>
  <si>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</si>
  <si>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</si>
  <si>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</si>
  <si>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</si>
  <si>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</si>
  <si>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</si>
  <si>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</si>
  <si>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</si>
  <si>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</si>
  <si>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</si>
  <si>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</si>
  <si>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</si>
  <si>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</si>
  <si>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</si>
  <si>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</si>
  <si>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</si>
  <si>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</si>
  <si>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</si>
  <si>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</si>
  <si>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</si>
  <si>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</si>
  <si>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</si>
  <si>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</si>
  <si>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</si>
  <si>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</si>
  <si>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</si>
  <si>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</si>
  <si>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</si>
  <si>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</si>
  <si>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</si>
  <si>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</si>
  <si>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</si>
  <si>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</si>
  <si>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</si>
  <si>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</si>
  <si>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</si>
  <si>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</si>
  <si>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</si>
  <si>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</si>
  <si>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</si>
  <si>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</si>
  <si>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</si>
  <si>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</si>
  <si>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</si>
  <si>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</si>
  <si>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</si>
  <si>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</si>
  <si>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</si>
  <si>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</si>
  <si>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</si>
  <si>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</si>
  <si>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</si>
  <si>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</si>
  <si>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</si>
  <si>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</si>
  <si>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</si>
  <si>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</si>
  <si>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</si>
  <si>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</si>
  <si>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</si>
  <si>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</si>
  <si>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</si>
  <si>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</si>
  <si>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</si>
  <si>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</si>
  <si>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</si>
  <si>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</si>
  <si>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</si>
  <si>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</si>
  <si>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</si>
  <si>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</si>
  <si>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</si>
  <si>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</si>
  <si>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</si>
  <si>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</si>
  <si>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</si>
  <si>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</si>
  <si>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</si>
  <si>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</si>
  <si>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</si>
  <si>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</si>
  <si>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</si>
  <si>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</si>
  <si>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</si>
  <si>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</si>
  <si>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</si>
  <si>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</si>
  <si>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</si>
  <si>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</si>
  <si>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</si>
  <si>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</si>
  <si>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</si>
  <si>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</si>
  <si>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</si>
  <si>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</si>
  <si>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</si>
  <si>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</si>
  <si>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</si>
  <si>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</si>
  <si>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</si>
  <si>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</si>
  <si>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</si>
  <si>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</si>
  <si>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</si>
  <si>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</si>
  <si>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</si>
  <si>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</si>
  <si>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</si>
  <si>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</si>
  <si>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</si>
  <si>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</si>
  <si>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</si>
  <si>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</si>
  <si>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</si>
  <si>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</si>
  <si>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</si>
  <si>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</si>
  <si>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</si>
  <si>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</si>
  <si>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</si>
  <si>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</si>
  <si>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</si>
  <si>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</si>
  <si>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</si>
  <si>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</si>
  <si>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</si>
  <si>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</si>
  <si>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</si>
  <si>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</si>
  <si>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</si>
  <si>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</si>
  <si>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</si>
  <si>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</si>
  <si>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</si>
  <si>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</si>
  <si>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</si>
  <si>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</si>
  <si>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</si>
  <si>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</si>
  <si>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</si>
  <si>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</si>
  <si>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</si>
  <si>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</si>
  <si>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</si>
  <si>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</si>
  <si>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</si>
  <si>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</si>
  <si>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</si>
  <si>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</si>
  <si>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</si>
  <si>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</si>
  <si>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</si>
  <si>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</si>
  <si>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</si>
  <si>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</si>
  <si>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</si>
  <si>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</si>
  <si>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</si>
  <si>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</si>
  <si>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</si>
  <si>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</si>
  <si>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</si>
  <si>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</si>
  <si>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</si>
  <si>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</si>
  <si>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</si>
  <si>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</si>
  <si>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</si>
  <si>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</si>
  <si>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</si>
  <si>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</si>
  <si>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</si>
  <si>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</si>
  <si>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</si>
  <si>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</si>
  <si>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</si>
  <si>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</si>
  <si>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</si>
  <si>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</si>
  <si>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</si>
  <si>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</si>
  <si>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</si>
  <si>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</si>
  <si>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</si>
  <si>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</si>
  <si>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</si>
  <si>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</si>
  <si>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</si>
  <si>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</si>
  <si>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</si>
  <si>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</si>
  <si>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</si>
  <si>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</si>
  <si>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</si>
  <si>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</si>
  <si>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</si>
  <si>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</si>
  <si>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</si>
  <si>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</si>
  <si>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</si>
  <si>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</si>
  <si>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</si>
  <si>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</si>
  <si>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</si>
  <si>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</si>
  <si>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</si>
  <si>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</si>
  <si>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</si>
  <si>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</si>
  <si>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</si>
  <si>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</si>
  <si>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</si>
  <si>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</si>
  <si>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</si>
  <si>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</si>
  <si>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</si>
  <si>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</si>
  <si>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</si>
  <si>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</si>
  <si>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</si>
  <si>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</si>
  <si>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</si>
  <si>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</si>
  <si>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</si>
  <si>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</si>
  <si>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</si>
  <si>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</si>
  <si>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</si>
  <si>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</si>
  <si>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</si>
  <si>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</si>
  <si>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</si>
  <si>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</si>
  <si>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</si>
  <si>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</si>
  <si>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</si>
  <si>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</si>
  <si>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</si>
  <si>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</si>
  <si>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</si>
  <si>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</si>
  <si>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</si>
  <si>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</si>
  <si>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</si>
  <si>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</si>
  <si>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</si>
  <si>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</si>
  <si>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</si>
  <si>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</si>
  <si>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</si>
  <si>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</si>
  <si>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</si>
  <si>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</si>
  <si>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</si>
  <si>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</si>
  <si>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</si>
  <si>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</si>
  <si>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</si>
  <si>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</si>
  <si>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</si>
  <si>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</si>
  <si>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</si>
  <si>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</si>
  <si>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</si>
  <si>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</si>
  <si>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</si>
  <si>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</si>
  <si>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</si>
  <si>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</si>
  <si>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</si>
  <si>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</si>
  <si>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</si>
  <si>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</si>
  <si>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</si>
  <si>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</si>
  <si>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</si>
  <si>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</si>
  <si>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</si>
  <si>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</si>
  <si>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</si>
  <si>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</si>
  <si>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</si>
  <si>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</si>
  <si>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</si>
  <si>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</si>
  <si>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</si>
  <si>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</si>
  <si>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</si>
  <si>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</si>
  <si>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</si>
  <si>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</si>
  <si>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</si>
  <si>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</si>
  <si>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</si>
  <si>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</si>
  <si>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</si>
  <si>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</si>
  <si>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</si>
  <si>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</si>
  <si>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</si>
  <si>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</si>
  <si>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</si>
  <si>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</si>
  <si>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</si>
  <si>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</si>
  <si>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</si>
  <si>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</si>
  <si>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</si>
  <si>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</si>
  <si>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</si>
  <si>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</si>
  <si>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</si>
  <si>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</si>
  <si>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</si>
  <si>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</si>
  <si>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</si>
  <si>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</si>
  <si>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</si>
  <si>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</si>
  <si>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</si>
  <si>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</si>
  <si>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</si>
  <si>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</si>
  <si>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</si>
  <si>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</si>
  <si>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</si>
  <si>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</si>
  <si>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</si>
  <si>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</si>
  <si>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</si>
  <si>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</si>
  <si>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</si>
  <si>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</si>
  <si>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</si>
  <si>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</si>
  <si>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</si>
  <si>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</si>
  <si>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</si>
  <si>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</si>
  <si>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</si>
  <si>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</si>
  <si>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</si>
  <si>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</si>
  <si>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</si>
  <si>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</si>
  <si>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</si>
  <si>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</si>
  <si>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</si>
  <si>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</si>
  <si>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</si>
  <si>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</si>
  <si>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</si>
  <si>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</si>
  <si>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</si>
  <si>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</si>
  <si>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</si>
  <si>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</si>
  <si>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</si>
  <si>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</si>
  <si>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</si>
  <si>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</si>
  <si>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</si>
  <si>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</si>
  <si>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</si>
  <si>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</si>
  <si>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</si>
  <si>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</si>
  <si>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</si>
  <si>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</si>
  <si>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</si>
  <si>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</si>
  <si>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</si>
  <si>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</si>
  <si>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</si>
  <si>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</si>
  <si>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</si>
  <si>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</si>
  <si>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</si>
  <si>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</si>
  <si>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</si>
  <si>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</si>
  <si>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</si>
  <si>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</si>
  <si>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</si>
  <si>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</si>
  <si>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</si>
  <si>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</si>
  <si>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</si>
  <si>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</si>
  <si>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</si>
  <si>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</si>
  <si>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</si>
  <si>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</si>
  <si>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</si>
  <si>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</si>
  <si>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</si>
  <si>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</si>
  <si>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</si>
  <si>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</si>
  <si>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</si>
  <si>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</si>
  <si>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</si>
  <si>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</si>
  <si>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</si>
  <si>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</si>
  <si>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</si>
  <si>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</si>
  <si>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</si>
  <si>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</si>
  <si>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</si>
  <si>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</si>
  <si>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</si>
  <si>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</si>
  <si>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</si>
  <si>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</si>
  <si>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</si>
  <si>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</si>
  <si>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</si>
  <si>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</si>
  <si>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</si>
  <si>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</si>
  <si>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</si>
  <si>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</si>
  <si>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</si>
  <si>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</si>
  <si>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</si>
  <si>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</si>
  <si>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</si>
  <si>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</si>
  <si>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</si>
  <si>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</si>
  <si>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</si>
  <si>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</si>
  <si>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</si>
  <si>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</si>
  <si>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</si>
  <si>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</si>
  <si>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</si>
  <si>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</si>
  <si>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</si>
  <si>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</si>
  <si>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</si>
  <si>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</si>
  <si>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</si>
  <si>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</si>
  <si>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</si>
  <si>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</si>
  <si>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</si>
  <si>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</si>
  <si>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</si>
  <si>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</si>
  <si>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</si>
  <si>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</si>
  <si>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</si>
  <si>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</si>
  <si>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</si>
  <si>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</si>
  <si>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</si>
  <si>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</si>
  <si>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</si>
  <si>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</si>
  <si>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</si>
  <si>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</si>
  <si>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</si>
  <si>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</si>
  <si>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</si>
  <si>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</si>
  <si>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</si>
  <si>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</si>
  <si>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</si>
  <si>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</si>
  <si>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</si>
  <si>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</si>
  <si>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</si>
  <si>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</si>
  <si>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</si>
  <si>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</si>
  <si>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</si>
  <si>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</si>
  <si>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</si>
  <si>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</si>
  <si>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</si>
  <si>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</si>
  <si>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</si>
  <si>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</si>
  <si>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</si>
  <si>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</si>
  <si>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</si>
  <si>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</si>
  <si>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</si>
  <si>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</si>
  <si>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</si>
  <si>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</si>
  <si>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</si>
  <si>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</si>
  <si>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</si>
  <si>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</si>
  <si>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</si>
  <si>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</si>
  <si>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</si>
  <si>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</si>
  <si>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</si>
  <si>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</si>
  <si>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</si>
  <si>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</si>
  <si>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</si>
  <si>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</si>
  <si>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</si>
  <si>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</si>
  <si>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</si>
  <si>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</si>
  <si>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</si>
  <si>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</si>
  <si>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</si>
  <si>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</si>
  <si>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</si>
  <si>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</si>
  <si>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</si>
  <si>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</si>
  <si>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</si>
  <si>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</si>
  <si>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</si>
  <si>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</si>
  <si>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</si>
  <si>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</si>
  <si>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</si>
  <si>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</si>
  <si>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</si>
  <si>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</si>
  <si>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</si>
  <si>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</si>
  <si>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</si>
  <si>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</si>
  <si>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</si>
  <si>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</si>
  <si>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</si>
  <si>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</si>
  <si>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</si>
  <si>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</si>
  <si>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</si>
  <si>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</si>
  <si>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</si>
  <si>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</si>
  <si>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</si>
  <si>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</si>
  <si>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</si>
  <si>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</si>
  <si>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</si>
  <si>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</si>
  <si>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</si>
  <si>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</si>
  <si>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</si>
  <si>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</si>
  <si>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</si>
  <si>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</si>
  <si>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</si>
  <si>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</si>
  <si>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</si>
  <si>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</si>
  <si>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</si>
  <si>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</si>
  <si>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</si>
  <si>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</si>
  <si>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</si>
  <si>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</si>
  <si>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</si>
  <si>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</si>
  <si>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</si>
  <si>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</si>
  <si>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</si>
  <si>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</si>
  <si>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</si>
  <si>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</si>
  <si>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</si>
  <si>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</si>
  <si>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</si>
  <si>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</si>
  <si>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</si>
  <si>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</si>
  <si>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</si>
  <si>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</si>
  <si>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</si>
  <si>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</si>
  <si>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</si>
  <si>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</si>
  <si>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</si>
  <si>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</si>
  <si>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</si>
  <si>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</si>
  <si>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</si>
  <si>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</si>
  <si>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</si>
  <si>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</si>
  <si>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</si>
  <si>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</si>
  <si>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</si>
  <si>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</si>
  <si>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</si>
  <si>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</si>
  <si>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</si>
  <si>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</si>
  <si>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</si>
  <si>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</si>
  <si>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</si>
  <si>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</si>
  <si>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</si>
  <si>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</si>
  <si>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</si>
  <si>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</si>
  <si>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</si>
  <si>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</si>
  <si>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</si>
  <si>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</si>
  <si>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</si>
  <si>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</si>
  <si>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</si>
  <si>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</si>
  <si>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</si>
  <si>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</si>
  <si>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</si>
  <si>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</si>
  <si>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</si>
  <si>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</si>
  <si>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</si>
  <si>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</si>
  <si>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</si>
  <si>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</si>
  <si>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</si>
  <si>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</si>
  <si>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</si>
  <si>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</si>
  <si>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</si>
  <si>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</si>
  <si>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</si>
  <si>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</si>
  <si>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</si>
  <si>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</si>
  <si>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</si>
  <si>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</si>
  <si>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</si>
  <si>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</si>
  <si>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</si>
  <si>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</si>
  <si>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</si>
  <si>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</si>
  <si>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</si>
  <si>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</si>
  <si>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</si>
  <si>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</si>
  <si>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</si>
  <si>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</si>
  <si>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</si>
  <si>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</si>
  <si>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</si>
  <si>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</si>
  <si>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</si>
  <si>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</si>
  <si>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</si>
  <si>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</si>
  <si>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</si>
  <si>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</si>
  <si>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</si>
  <si>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</si>
  <si>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</si>
  <si>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</si>
  <si>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</si>
  <si>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</si>
  <si>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</si>
  <si>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</si>
  <si>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</si>
  <si>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</si>
  <si>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</si>
  <si>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</si>
  <si>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</si>
  <si>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</si>
  <si>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</si>
  <si>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</si>
  <si>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</si>
  <si>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</si>
  <si>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</si>
  <si>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</si>
  <si>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</si>
  <si>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</si>
  <si>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</si>
  <si>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</si>
  <si>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</si>
  <si>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</si>
  <si>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</si>
  <si>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</si>
  <si>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</si>
  <si>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</si>
  <si>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</si>
  <si>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</si>
  <si>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</si>
  <si>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</si>
  <si>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</si>
  <si>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</si>
  <si>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</si>
  <si>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</si>
  <si>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</si>
  <si>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</si>
  <si>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</si>
  <si>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</si>
  <si>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</si>
  <si>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</si>
  <si>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</si>
  <si>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</si>
  <si>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</si>
  <si>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</si>
  <si>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</si>
  <si>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</si>
  <si>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</si>
  <si>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</si>
  <si>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</si>
  <si>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</si>
  <si>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</si>
  <si>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</si>
  <si>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</si>
  <si>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</si>
  <si>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</si>
  <si>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</si>
  <si>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</si>
  <si>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</si>
  <si>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</si>
  <si>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</si>
  <si>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</si>
  <si>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</si>
  <si>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</si>
  <si>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</si>
  <si>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</si>
  <si>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</si>
  <si>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</si>
  <si>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</si>
  <si>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</si>
  <si>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</si>
  <si>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</si>
  <si>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</si>
  <si>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</si>
  <si>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</si>
  <si>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</si>
  <si>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</si>
  <si>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</si>
  <si>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</si>
  <si>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</si>
  <si>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</si>
  <si>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</si>
  <si>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</si>
  <si>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</si>
  <si>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</si>
  <si>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</si>
  <si>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</si>
  <si>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</si>
  <si>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</si>
  <si>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</si>
  <si>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</si>
  <si>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</si>
  <si>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</si>
  <si>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</si>
  <si>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</si>
  <si>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</si>
  <si>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</si>
  <si>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</si>
  <si>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</si>
  <si>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</si>
  <si>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</si>
  <si>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</si>
  <si>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</si>
  <si>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</si>
  <si>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</si>
  <si>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</si>
  <si>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</si>
  <si>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</si>
  <si>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</si>
  <si>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</si>
  <si>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</si>
  <si>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</si>
  <si>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</si>
  <si>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</si>
  <si>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</si>
  <si>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</si>
  <si>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</si>
  <si>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</si>
  <si>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</si>
  <si>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</si>
  <si>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</si>
  <si>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</si>
  <si>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</si>
  <si>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</si>
  <si>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</si>
  <si>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</si>
  <si>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</si>
  <si>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</si>
  <si>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</si>
  <si>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</si>
  <si>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</si>
  <si>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</si>
  <si>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</si>
  <si>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</si>
  <si>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</si>
  <si>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</si>
  <si>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</si>
  <si>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</si>
  <si>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</si>
  <si>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</si>
  <si>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</si>
  <si>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</si>
  <si>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</si>
  <si>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</si>
  <si>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</si>
  <si>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</si>
  <si>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</si>
  <si>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</si>
  <si>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</si>
  <si>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</si>
  <si>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</si>
  <si>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</si>
  <si>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</si>
  <si>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</si>
  <si>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</si>
  <si>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</si>
  <si>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</si>
  <si>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</si>
  <si>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</si>
  <si>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</si>
  <si>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</si>
  <si>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</si>
  <si>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</si>
  <si>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</si>
  <si>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</si>
  <si>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</si>
  <si>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</si>
  <si>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</si>
  <si>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</si>
  <si>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</si>
  <si>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</si>
  <si>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</si>
  <si>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</si>
  <si>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</si>
  <si>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</si>
  <si>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</si>
  <si>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</si>
  <si>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</si>
  <si>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</si>
  <si>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</si>
  <si>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</si>
  <si>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</si>
  <si>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</si>
  <si>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</si>
  <si>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</si>
  <si>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</si>
  <si>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</si>
  <si>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</si>
  <si>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</si>
  <si>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</si>
  <si>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</si>
  <si>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</si>
  <si>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</si>
  <si>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</si>
  <si>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</si>
  <si>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</si>
  <si>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</si>
  <si>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</si>
  <si>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</si>
  <si>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</si>
  <si>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</si>
  <si>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</si>
  <si>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</si>
  <si>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</si>
  <si>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</si>
  <si>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</si>
  <si>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</si>
  <si>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</si>
  <si>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</si>
  <si>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</si>
  <si>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</si>
  <si>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</si>
  <si>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</si>
  <si>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</si>
  <si>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</si>
  <si>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</si>
  <si>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</si>
  <si>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</si>
  <si>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</si>
  <si>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</si>
  <si>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</si>
  <si>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</si>
  <si>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</si>
  <si>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</si>
  <si>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</si>
  <si>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</si>
  <si>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</si>
  <si>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</si>
  <si>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</si>
  <si>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</si>
  <si>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</si>
  <si>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</si>
  <si>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</si>
  <si>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</si>
  <si>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</si>
  <si>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</si>
  <si>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</si>
  <si>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</si>
  <si>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</si>
  <si>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</si>
  <si>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</si>
  <si>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</si>
  <si>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</si>
  <si>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</si>
  <si>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</si>
  <si>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</si>
  <si>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</si>
  <si>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</si>
  <si>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</si>
  <si>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</si>
  <si>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</si>
  <si>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</si>
  <si>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</si>
  <si>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</si>
  <si>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</si>
  <si>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</si>
  <si>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</si>
  <si>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</si>
  <si>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</si>
  <si>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</si>
  <si>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</si>
  <si>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</si>
  <si>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</si>
  <si>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</si>
  <si>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</si>
  <si>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</si>
  <si>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</si>
  <si>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</si>
  <si>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</si>
  <si>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</si>
  <si>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</si>
  <si>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</si>
  <si>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</si>
  <si>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</si>
  <si>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</si>
  <si>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</si>
  <si>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</si>
  <si>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</si>
  <si>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</si>
  <si>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</si>
  <si>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</si>
  <si>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</si>
  <si>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</si>
  <si>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</si>
  <si>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</si>
  <si>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</si>
  <si>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</si>
  <si>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</si>
  <si>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</si>
  <si>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</si>
  <si>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</si>
  <si>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</si>
  <si>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</si>
  <si>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</si>
  <si>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</si>
  <si>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</si>
  <si>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</si>
  <si>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</si>
  <si>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</si>
  <si>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</si>
  <si>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</si>
  <si>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</si>
  <si>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</si>
  <si>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</si>
  <si>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</si>
  <si>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</si>
  <si>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</si>
  <si>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</si>
  <si>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</si>
  <si>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</si>
  <si>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</si>
  <si>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</si>
  <si>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</si>
  <si>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</si>
  <si>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</si>
  <si>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</si>
  <si>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</si>
  <si>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</si>
  <si>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</si>
  <si>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</si>
  <si>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</si>
  <si>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</si>
  <si>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</si>
  <si>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</si>
  <si>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</si>
  <si>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</si>
  <si>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</si>
  <si>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</si>
  <si>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</si>
  <si>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</si>
  <si>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</si>
  <si>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</si>
  <si>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</si>
  <si>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</si>
  <si>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</si>
  <si>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</si>
  <si>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</si>
  <si>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</si>
  <si>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</si>
  <si>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</si>
  <si>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</si>
  <si>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</si>
  <si>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</si>
  <si>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</si>
  <si>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</si>
  <si>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</si>
  <si>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</si>
  <si>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</si>
  <si>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</si>
  <si>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</si>
  <si>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</si>
  <si>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</si>
  <si>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</si>
  <si>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</si>
  <si>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</si>
  <si>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</si>
  <si>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</si>
  <si>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</si>
  <si>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</si>
  <si>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</si>
  <si>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</si>
  <si>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</si>
  <si>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</si>
  <si>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</si>
  <si>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</si>
  <si>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</si>
  <si>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</si>
  <si>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</si>
  <si>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</si>
  <si>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</si>
  <si>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</si>
  <si>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</si>
  <si>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</si>
  <si>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</si>
  <si>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</si>
  <si>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</si>
  <si>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</si>
  <si>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</si>
  <si>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</si>
  <si>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</si>
  <si>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</si>
  <si>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</si>
  <si>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</si>
  <si>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</si>
  <si>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</si>
  <si>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</si>
  <si>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</si>
  <si>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</si>
  <si>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</si>
  <si>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</si>
  <si>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</si>
  <si>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</si>
  <si>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</si>
  <si>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</si>
  <si>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</si>
  <si>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</si>
  <si>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</si>
  <si>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</si>
  <si>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</si>
  <si>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</si>
  <si>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</si>
  <si>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</si>
  <si>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</si>
  <si>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</si>
  <si>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</si>
  <si>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</si>
  <si>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</si>
  <si>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</si>
  <si>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</si>
  <si>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</si>
  <si>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</si>
  <si>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</si>
  <si>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</si>
  <si>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</si>
  <si>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</si>
  <si>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</si>
  <si>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</si>
  <si>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</si>
  <si>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</si>
  <si>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</si>
  <si>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</si>
  <si>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</si>
  <si>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</si>
  <si>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</si>
  <si>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</si>
  <si>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</si>
  <si>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</si>
  <si>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</si>
  <si>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</si>
  <si>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</si>
  <si>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</si>
  <si>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</si>
  <si>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</si>
  <si>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</si>
  <si>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</si>
  <si>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</si>
  <si>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</si>
  <si>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</si>
  <si>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</si>
  <si>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</si>
  <si>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</si>
  <si>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</si>
  <si>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</si>
  <si>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</si>
  <si>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</si>
  <si>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</si>
  <si>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</si>
  <si>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</si>
  <si>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</si>
  <si>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</si>
  <si>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</si>
  <si>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</si>
  <si>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</si>
  <si>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</si>
  <si>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</si>
  <si>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</si>
  <si>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</si>
  <si>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</si>
  <si>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</si>
  <si>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</si>
  <si>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</si>
  <si>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</si>
  <si>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</si>
  <si>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</si>
  <si>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</si>
  <si>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</si>
  <si>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</si>
  <si>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</si>
  <si>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</si>
  <si>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</si>
  <si>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</si>
  <si>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</si>
  <si>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</si>
  <si>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</si>
  <si>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</si>
  <si>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</si>
  <si>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</si>
  <si>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</si>
  <si>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</si>
  <si>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</si>
  <si>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</si>
  <si>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</si>
  <si>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</si>
  <si>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</si>
  <si>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</si>
  <si>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</si>
  <si>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</si>
  <si>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</si>
  <si>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</si>
  <si>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</si>
  <si>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</si>
  <si>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</si>
  <si>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</si>
  <si>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</si>
  <si>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</si>
  <si>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</si>
  <si>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</si>
  <si>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</si>
  <si>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</si>
  <si>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</si>
  <si>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</si>
  <si>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</si>
  <si>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</si>
  <si>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</si>
  <si>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</si>
  <si>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</si>
  <si>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</si>
  <si>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</si>
  <si>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</si>
  <si>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</si>
  <si>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</si>
  <si>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</si>
  <si>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</si>
  <si>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</si>
  <si>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</si>
  <si>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</si>
  <si>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</si>
  <si>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</si>
  <si>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</si>
  <si>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</si>
  <si>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</si>
  <si>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</si>
  <si>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</si>
  <si>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</si>
  <si>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</si>
  <si>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</si>
  <si>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</si>
  <si>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</si>
  <si>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</si>
  <si>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</si>
  <si>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</si>
  <si>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</si>
  <si>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</si>
  <si>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</si>
  <si>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</si>
  <si>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</si>
  <si>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</si>
  <si>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</si>
  <si>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</si>
  <si>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</si>
  <si>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</si>
  <si>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</si>
  <si>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</si>
  <si>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</si>
  <si>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</si>
  <si>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</si>
  <si>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</si>
  <si>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</si>
  <si>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</si>
  <si>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</si>
  <si>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</si>
  <si>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</si>
  <si>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</si>
  <si>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</si>
  <si>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</si>
  <si>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</si>
  <si>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</si>
  <si>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</si>
  <si>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</si>
  <si>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</si>
  <si>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</si>
  <si>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</si>
  <si>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</si>
  <si>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</si>
  <si>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</si>
  <si>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</si>
  <si>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</si>
  <si>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</si>
  <si>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</si>
  <si>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</si>
  <si>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</si>
  <si>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</si>
  <si>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</si>
  <si>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</si>
  <si>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</si>
  <si>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</si>
  <si>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</si>
  <si>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</si>
  <si>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</si>
  <si>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</si>
  <si>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</si>
  <si>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</si>
  <si>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</si>
  <si>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</si>
  <si>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</si>
  <si>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</si>
  <si>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</si>
  <si>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</si>
  <si>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</si>
  <si>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</si>
  <si>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</si>
  <si>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</si>
  <si>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</si>
  <si>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</si>
  <si>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</si>
  <si>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</si>
  <si>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</si>
  <si>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</si>
  <si>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</si>
  <si>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</si>
  <si>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</si>
  <si>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</si>
  <si>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</si>
  <si>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</si>
  <si>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</si>
  <si>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</si>
  <si>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</si>
  <si>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</si>
  <si>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</si>
  <si>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</si>
  <si>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</si>
  <si>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</si>
  <si>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</si>
  <si>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</si>
  <si>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</si>
  <si>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</si>
  <si>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</si>
  <si>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</si>
  <si>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</si>
  <si>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</si>
  <si>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</si>
  <si>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</si>
  <si>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</si>
  <si>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</si>
  <si>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</si>
  <si>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</si>
  <si>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</si>
  <si>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</si>
  <si>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</si>
  <si>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</si>
  <si>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</si>
  <si>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</si>
  <si>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</si>
  <si>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</si>
  <si>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</si>
  <si>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</si>
  <si>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</si>
  <si>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</si>
  <si>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</si>
  <si>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</si>
  <si>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</si>
  <si>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</si>
  <si>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</si>
  <si>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</si>
  <si>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</si>
  <si>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</si>
  <si>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</si>
  <si>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</si>
  <si>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</si>
  <si>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</si>
  <si>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</si>
  <si>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</si>
  <si>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</si>
  <si>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</si>
  <si>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</si>
  <si>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</si>
  <si>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</si>
  <si>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</si>
  <si>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</si>
  <si>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</si>
  <si>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</si>
  <si>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</si>
  <si>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</si>
  <si>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</si>
  <si>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</si>
  <si>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</si>
  <si>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</si>
  <si>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</si>
  <si>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</si>
  <si>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</si>
  <si>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</si>
  <si>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</si>
  <si>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</si>
  <si>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</si>
  <si>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</si>
  <si>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</si>
  <si>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</si>
  <si>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</si>
  <si>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</si>
  <si>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</si>
  <si>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</si>
  <si>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</si>
  <si>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</si>
  <si>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</si>
  <si>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</si>
  <si>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</si>
  <si>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</si>
  <si>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</si>
  <si>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</si>
  <si>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</si>
  <si>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</si>
  <si>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</si>
  <si>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</si>
  <si>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</si>
  <si>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</si>
  <si>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</si>
  <si>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</si>
  <si>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</si>
  <si>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</si>
  <si>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</si>
  <si>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</si>
  <si>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</si>
  <si>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</si>
  <si>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</si>
  <si>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</si>
  <si>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</si>
  <si>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</si>
  <si>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</si>
  <si>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</si>
  <si>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</si>
  <si>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</si>
  <si>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</si>
  <si>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</si>
  <si>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</si>
  <si>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</si>
  <si>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</si>
  <si>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</si>
  <si>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</si>
  <si>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</si>
  <si>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</si>
  <si>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</si>
  <si>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</si>
  <si>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</si>
  <si>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</si>
  <si>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</si>
  <si>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</si>
  <si>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</si>
  <si>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</si>
  <si>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</si>
  <si>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</si>
  <si>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</si>
  <si>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</si>
  <si>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</si>
  <si>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</si>
  <si>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</si>
  <si>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</si>
  <si>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</si>
  <si>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</si>
  <si>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</si>
  <si>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</si>
  <si>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</si>
  <si>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</si>
  <si>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</si>
  <si>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</si>
  <si>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</si>
  <si>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</si>
  <si>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</si>
  <si>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</si>
  <si>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</si>
  <si>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</si>
  <si>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</si>
  <si>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</si>
  <si>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</si>
  <si>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</si>
  <si>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</si>
  <si>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</si>
  <si>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</si>
  <si>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</si>
  <si>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</si>
  <si>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</si>
  <si>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</si>
  <si>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</si>
  <si>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</si>
  <si>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</si>
  <si>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</si>
  <si>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</si>
  <si>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</si>
  <si>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</si>
  <si>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</si>
  <si>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</si>
  <si>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</si>
  <si>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</si>
  <si>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</si>
  <si>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</si>
  <si>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</si>
  <si>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</si>
  <si>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</si>
  <si>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</si>
  <si>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</si>
  <si>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</si>
  <si>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</si>
  <si>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</si>
  <si>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</si>
  <si>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</si>
  <si>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</si>
  <si>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</si>
  <si>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</si>
  <si>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</si>
  <si>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</si>
  <si>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</si>
  <si>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</si>
  <si>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</si>
  <si>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</si>
  <si>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</si>
  <si>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</si>
  <si>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</si>
  <si>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</si>
  <si>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</si>
  <si>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</si>
  <si>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</si>
  <si>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</si>
  <si>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</si>
  <si>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</si>
  <si>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</si>
  <si>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</si>
  <si>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</si>
  <si>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</si>
  <si>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</si>
  <si>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</si>
  <si>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</si>
  <si>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</si>
  <si>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</si>
  <si>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</si>
  <si>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</si>
  <si>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</si>
  <si>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</si>
  <si>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</si>
  <si>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</si>
  <si>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</si>
  <si>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</si>
  <si>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</si>
  <si>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</si>
  <si>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</si>
  <si>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</si>
  <si>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</si>
  <si>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</si>
  <si>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</si>
  <si>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</si>
  <si>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</si>
  <si>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</si>
  <si>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</si>
  <si>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</si>
  <si>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</si>
  <si>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</si>
  <si>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</si>
  <si>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</si>
  <si>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</si>
  <si>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</si>
  <si>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</si>
  <si>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</si>
  <si>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</si>
  <si>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</si>
  <si>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</si>
  <si>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</si>
  <si>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</si>
  <si>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</si>
  <si>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</si>
  <si>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</si>
  <si>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</si>
  <si>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</si>
  <si>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</si>
  <si>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</si>
  <si>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</si>
  <si>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</si>
  <si>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</si>
  <si>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</si>
  <si>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</si>
  <si>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</si>
  <si>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</si>
  <si>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</si>
  <si>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</si>
  <si>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</si>
  <si>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</si>
  <si>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</si>
  <si>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</si>
  <si>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</si>
  <si>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</si>
  <si>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</si>
  <si>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</si>
  <si>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</si>
  <si>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</si>
  <si>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</si>
  <si>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</si>
  <si>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</si>
  <si>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</si>
  <si>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</si>
  <si>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</si>
  <si>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</si>
  <si>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</si>
  <si>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</si>
  <si>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</si>
  <si>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</si>
  <si>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</si>
  <si>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</si>
  <si>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</si>
  <si>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</si>
  <si>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</si>
  <si>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</si>
  <si>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</si>
  <si>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</si>
  <si>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</si>
  <si>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</si>
  <si>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</si>
  <si>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</si>
  <si>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</si>
  <si>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</si>
  <si>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</si>
  <si>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</si>
  <si>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</si>
  <si>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</si>
  <si>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</si>
  <si>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</si>
  <si>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</si>
  <si>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</si>
  <si>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</si>
  <si>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</si>
  <si>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</si>
  <si>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</si>
  <si>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</si>
  <si>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</si>
  <si>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</si>
  <si>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</si>
  <si>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</si>
  <si>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</si>
  <si>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</si>
  <si>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</si>
  <si>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</si>
  <si>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</si>
  <si>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</si>
  <si>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</si>
  <si>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</si>
  <si>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</si>
  <si>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</si>
  <si>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</si>
  <si>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</si>
  <si>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</si>
  <si>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</si>
  <si>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</si>
  <si>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</si>
  <si>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</si>
  <si>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</si>
  <si>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</si>
  <si>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</si>
  <si>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</si>
  <si>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</si>
  <si>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</si>
  <si>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</si>
  <si>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</si>
  <si>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</si>
  <si>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</si>
  <si>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</si>
  <si>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</si>
  <si>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</si>
  <si>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</si>
  <si>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</si>
  <si>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</si>
  <si>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</si>
  <si>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</si>
  <si>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</si>
  <si>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</si>
  <si>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</si>
  <si>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</si>
  <si>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</si>
  <si>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</si>
  <si>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</si>
  <si>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</si>
  <si>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</si>
  <si>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</si>
  <si>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</si>
  <si>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</si>
  <si>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</si>
  <si>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</si>
  <si>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</si>
  <si>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</si>
  <si>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</si>
  <si>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</si>
  <si>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</si>
  <si>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</si>
  <si>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</si>
  <si>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</si>
  <si>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</si>
  <si>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</si>
  <si>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</si>
  <si>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</si>
  <si>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</si>
  <si>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</si>
  <si>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</si>
  <si>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</si>
  <si>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</si>
  <si>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</si>
  <si>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</si>
  <si>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</si>
  <si>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</si>
  <si>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</si>
  <si>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</si>
  <si>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</si>
  <si>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</si>
  <si>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</si>
  <si>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</si>
  <si>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</si>
  <si>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</si>
  <si>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</si>
  <si>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</si>
  <si>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</si>
  <si>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</si>
  <si>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</si>
  <si>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</si>
  <si>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</si>
  <si>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</si>
  <si>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</si>
  <si>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</si>
  <si>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</si>
  <si>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</si>
  <si>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</si>
  <si>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</si>
  <si>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</si>
  <si>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</si>
  <si>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</si>
  <si>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</si>
  <si>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</si>
  <si>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</si>
  <si>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</si>
  <si>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</si>
  <si>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</si>
  <si>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</si>
  <si>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</si>
  <si>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</si>
  <si>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</si>
  <si>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</si>
  <si>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</si>
  <si>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</si>
  <si>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</si>
  <si>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</si>
  <si>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</si>
  <si>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</si>
  <si>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</si>
  <si>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</si>
  <si>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</si>
  <si>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</si>
  <si>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</si>
  <si>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</si>
  <si>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</si>
  <si>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</si>
  <si>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</si>
  <si>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</si>
  <si>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</si>
  <si>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</si>
  <si>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</si>
  <si>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</si>
  <si>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</si>
  <si>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</si>
  <si>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</si>
  <si>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</si>
  <si>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</si>
  <si>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</si>
  <si>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</si>
  <si>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</si>
  <si>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</si>
  <si>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</si>
  <si>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</si>
  <si>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</si>
  <si>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</si>
  <si>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</si>
  <si>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</si>
  <si>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</si>
  <si>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</si>
  <si>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</si>
  <si>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</si>
  <si>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</si>
  <si>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</si>
  <si>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</si>
  <si>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</si>
  <si>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</si>
  <si>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</si>
  <si>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</si>
  <si>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</si>
  <si>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</si>
  <si>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</si>
  <si>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</si>
  <si>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</si>
  <si>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</si>
  <si>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</si>
  <si>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</si>
  <si>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</si>
  <si>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</si>
  <si>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</si>
  <si>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</si>
  <si>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</si>
  <si>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</si>
  <si>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</si>
  <si>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</si>
  <si>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</si>
  <si>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</si>
  <si>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</si>
  <si>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</si>
  <si>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</si>
  <si>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</si>
  <si>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</si>
  <si>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</si>
  <si>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</si>
  <si>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</si>
  <si>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</si>
  <si>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</si>
  <si>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</si>
  <si>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</si>
  <si>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</si>
  <si>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</si>
  <si>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</si>
  <si>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</si>
  <si>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</si>
  <si>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</si>
  <si>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</si>
  <si>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</si>
  <si>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</si>
  <si>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</si>
  <si>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</si>
  <si>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</si>
  <si>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</si>
  <si>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</si>
  <si>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</si>
  <si>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</si>
  <si>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</si>
  <si>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</si>
  <si>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</si>
  <si>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</si>
  <si>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</si>
  <si>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</si>
  <si>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</si>
  <si>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</si>
  <si>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</si>
  <si>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</si>
  <si>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</si>
  <si>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</si>
  <si>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</si>
  <si>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</si>
  <si>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</si>
  <si>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</si>
  <si>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</si>
  <si>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</si>
  <si>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</si>
  <si>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</si>
  <si>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</si>
  <si>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</si>
  <si>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</si>
  <si>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</si>
  <si>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</si>
  <si>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</si>
  <si>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</si>
  <si>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</si>
  <si>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</si>
  <si>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</si>
  <si>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</si>
  <si>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</si>
  <si>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</si>
  <si>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</si>
  <si>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</si>
  <si>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</si>
  <si>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</si>
  <si>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</si>
  <si>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</si>
  <si>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</si>
  <si>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</si>
  <si>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</si>
  <si>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</si>
  <si>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</si>
  <si>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</si>
  <si>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</si>
  <si>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</si>
  <si>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</si>
  <si>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</si>
  <si>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</si>
  <si>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</si>
  <si>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</si>
  <si>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</si>
  <si>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</si>
  <si>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</si>
  <si>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</si>
  <si>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</si>
  <si>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</si>
  <si>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</si>
  <si>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</si>
  <si>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</si>
  <si>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</si>
  <si>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</si>
  <si>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</si>
  <si>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</si>
  <si>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</si>
  <si>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</si>
  <si>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</si>
  <si>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</si>
  <si>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</si>
  <si>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</si>
  <si>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</si>
  <si>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</si>
  <si>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</si>
  <si>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</si>
  <si>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</si>
  <si>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</si>
  <si>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</si>
  <si>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</si>
  <si>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</si>
  <si>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</si>
  <si>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</si>
  <si>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</si>
  <si>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</si>
  <si>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</si>
  <si>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</si>
  <si>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</si>
  <si>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</si>
  <si>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</si>
  <si>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</si>
  <si>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</si>
  <si>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</si>
  <si>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</si>
  <si>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</si>
  <si>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</si>
  <si>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</si>
  <si>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</si>
  <si>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</si>
  <si>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</si>
  <si>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</si>
  <si>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</si>
  <si>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</si>
  <si>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</si>
  <si>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</si>
  <si>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</si>
  <si>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</si>
  <si>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</si>
  <si>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</si>
  <si>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</si>
  <si>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</si>
  <si>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</si>
  <si>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</si>
  <si>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</si>
  <si>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</si>
  <si>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</si>
  <si>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</si>
  <si>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</si>
  <si>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</si>
  <si>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</si>
  <si>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</si>
  <si>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</si>
  <si>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</si>
  <si>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</si>
  <si>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</si>
  <si>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</si>
  <si>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</si>
  <si>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</si>
  <si>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</si>
  <si>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</si>
  <si>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</si>
  <si>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</si>
  <si>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</si>
  <si>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</si>
  <si>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</si>
  <si>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</si>
  <si>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</si>
  <si>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</si>
  <si>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</si>
  <si>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</si>
  <si>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</si>
  <si>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</si>
  <si>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</si>
  <si>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</si>
  <si>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</si>
  <si>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</si>
  <si>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</si>
  <si>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</si>
  <si>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</si>
  <si>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</si>
  <si>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</si>
  <si>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</si>
  <si>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</si>
  <si>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</si>
  <si>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</si>
  <si>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</si>
  <si>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</si>
  <si>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</si>
  <si>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</si>
  <si>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</si>
  <si>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</si>
  <si>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</si>
  <si>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</si>
  <si>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</si>
  <si>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</si>
  <si>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</si>
  <si>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</si>
  <si>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</si>
  <si>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</si>
  <si>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</si>
  <si>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</si>
  <si>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</si>
  <si>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</si>
  <si>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</si>
  <si>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</si>
  <si>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</si>
  <si>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</si>
  <si>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</si>
  <si>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</si>
  <si>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</si>
  <si>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</si>
  <si>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</si>
  <si>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</si>
  <si>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</si>
  <si>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</si>
  <si>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</si>
  <si>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</si>
  <si>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</si>
  <si>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</si>
  <si>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</si>
  <si>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</si>
  <si>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</si>
  <si>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</si>
  <si>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</si>
  <si>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</si>
  <si>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</si>
  <si>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</si>
  <si>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</si>
  <si>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</si>
  <si>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</si>
  <si>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</si>
  <si>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</si>
  <si>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</si>
  <si>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</si>
  <si>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</si>
  <si>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</si>
  <si>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</si>
  <si>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</si>
  <si>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</si>
  <si>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</si>
  <si>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</si>
  <si>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</si>
  <si>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</si>
  <si>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</si>
  <si>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</si>
  <si>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</si>
  <si>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</si>
  <si>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</si>
  <si>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</si>
  <si>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</si>
  <si>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</si>
  <si>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</si>
  <si>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</si>
  <si>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</si>
  <si>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</si>
  <si>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</si>
  <si>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</si>
  <si>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</si>
  <si>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</si>
  <si>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</si>
  <si>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</si>
  <si>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</si>
  <si>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</si>
  <si>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</si>
  <si>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</si>
  <si>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</si>
  <si>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</si>
  <si>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</si>
  <si>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</si>
  <si>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</si>
  <si>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</si>
  <si>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</si>
  <si>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</si>
  <si>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</si>
  <si>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</si>
  <si>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</si>
  <si>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</si>
  <si>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</si>
  <si>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</si>
  <si>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</si>
  <si>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</si>
  <si>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</si>
  <si>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</si>
  <si>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</si>
  <si>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</si>
  <si>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</si>
  <si>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</si>
  <si>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</si>
  <si>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</si>
  <si>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</si>
  <si>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</si>
  <si>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</si>
  <si>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</si>
  <si>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</si>
  <si>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</si>
  <si>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</si>
  <si>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</si>
  <si>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</si>
  <si>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</si>
  <si>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</si>
  <si>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</si>
  <si>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</si>
  <si>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</si>
  <si>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</si>
  <si>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</si>
  <si>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</si>
  <si>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</si>
  <si>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</si>
  <si>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</si>
  <si>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</si>
  <si>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</si>
  <si>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</si>
  <si>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</si>
  <si>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</si>
  <si>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</si>
  <si>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</si>
  <si>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</si>
  <si>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</si>
  <si>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</si>
  <si>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</si>
  <si>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</si>
  <si>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</si>
  <si>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</si>
  <si>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</si>
  <si>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</si>
  <si>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</si>
  <si>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</si>
  <si>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</si>
  <si>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</si>
  <si>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</si>
  <si>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</si>
  <si>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</si>
  <si>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</si>
  <si>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</si>
  <si>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</si>
  <si>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</si>
  <si>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</si>
  <si>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</si>
  <si>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</si>
  <si>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</si>
  <si>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</si>
  <si>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</si>
  <si>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</si>
  <si>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</si>
  <si>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</si>
  <si>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</si>
  <si>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</si>
  <si>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</si>
  <si>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</si>
  <si>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</si>
  <si>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</si>
  <si>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</si>
  <si>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</si>
  <si>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</si>
  <si>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</si>
  <si>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</si>
  <si>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</si>
  <si>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</si>
  <si>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</si>
  <si>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</si>
  <si>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</si>
  <si>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</si>
  <si>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</si>
  <si>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</si>
  <si>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</si>
  <si>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</si>
  <si>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</si>
  <si>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</si>
  <si>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</si>
  <si>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</si>
  <si>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</si>
  <si>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</si>
  <si>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</si>
  <si>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</si>
  <si>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</si>
  <si>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</si>
  <si>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</si>
  <si>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</si>
  <si>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</si>
  <si>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</si>
  <si>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</si>
  <si>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</si>
  <si>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</si>
  <si>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</si>
  <si>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</si>
  <si>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</si>
  <si>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</si>
  <si>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</si>
  <si>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</si>
  <si>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</si>
  <si>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</si>
  <si>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</si>
  <si>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</si>
  <si>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</si>
  <si>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</si>
  <si>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</si>
  <si>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</si>
  <si>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</si>
  <si>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</si>
  <si>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</si>
  <si>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</si>
  <si>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</si>
  <si>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</si>
  <si>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</si>
  <si>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</si>
  <si>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</si>
  <si>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</si>
  <si>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</si>
  <si>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</si>
  <si>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</si>
  <si>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</si>
  <si>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</si>
  <si>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</si>
  <si>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</si>
  <si>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</si>
  <si>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</si>
  <si>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</si>
  <si>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</si>
  <si>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</si>
  <si>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</si>
  <si>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</si>
  <si>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</si>
  <si>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</si>
  <si>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</si>
  <si>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</si>
  <si>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</si>
  <si>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</si>
  <si>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</si>
  <si>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</si>
  <si>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</si>
  <si>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</si>
  <si>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</si>
  <si>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</si>
  <si>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</si>
  <si>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</si>
  <si>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</si>
  <si>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</si>
  <si>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</si>
  <si>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</si>
  <si>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</si>
  <si>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</si>
  <si>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</si>
  <si>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</si>
  <si>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</si>
  <si>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</si>
  <si>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</si>
  <si>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</si>
  <si>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</si>
  <si>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</si>
  <si>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</si>
  <si>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</si>
  <si>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</si>
  <si>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</si>
  <si>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</si>
  <si>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</si>
  <si>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</si>
  <si>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</si>
  <si>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</si>
  <si>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</si>
  <si>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</si>
  <si>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</si>
  <si>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</si>
  <si>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</si>
  <si>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</si>
  <si>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</si>
  <si>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</si>
  <si>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</si>
  <si>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</si>
  <si>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</si>
  <si>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</si>
  <si>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</si>
  <si>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</si>
  <si>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</si>
  <si>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</si>
  <si>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</si>
  <si>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</si>
  <si>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</si>
  <si>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</si>
  <si>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</si>
  <si>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</si>
  <si>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</si>
  <si>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</si>
  <si>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</si>
  <si>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</si>
  <si>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</si>
  <si>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</si>
  <si>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</si>
  <si>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</si>
  <si>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</si>
  <si>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</si>
  <si>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</si>
  <si>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</si>
  <si>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</si>
  <si>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</si>
  <si>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</si>
  <si>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</si>
  <si>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</si>
  <si>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</si>
  <si>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</si>
  <si>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</si>
  <si>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</si>
  <si>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</si>
  <si>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</si>
  <si>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</si>
  <si>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</si>
  <si>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</si>
  <si>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</si>
  <si>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</si>
  <si>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</si>
  <si>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</si>
  <si>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</si>
  <si>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</si>
  <si>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</si>
  <si>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</si>
  <si>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</si>
  <si>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</si>
  <si>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</si>
  <si>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</si>
  <si>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</si>
  <si>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</si>
  <si>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</si>
  <si>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</si>
  <si>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</si>
  <si>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</si>
  <si>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</si>
  <si>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</si>
  <si>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</si>
  <si>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</si>
  <si>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</si>
  <si>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</si>
  <si>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</si>
  <si>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</si>
  <si>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</si>
  <si>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</si>
  <si>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</si>
  <si>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</si>
  <si>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</si>
  <si>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</si>
  <si>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</si>
  <si>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</si>
  <si>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</si>
  <si>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</si>
  <si>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</si>
  <si>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</si>
  <si>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</si>
  <si>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</si>
  <si>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</si>
  <si>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</si>
  <si>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</si>
  <si>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</si>
  <si>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</si>
  <si>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</si>
  <si>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</si>
  <si>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</si>
  <si>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</si>
  <si>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</si>
  <si>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</si>
  <si>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</si>
  <si>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</si>
  <si>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</si>
  <si>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</si>
  <si>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</si>
  <si>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</si>
  <si>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</si>
  <si>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</si>
  <si>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</si>
  <si>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</si>
  <si>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</si>
  <si>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</si>
  <si>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</si>
  <si>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</si>
  <si>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</si>
  <si>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</si>
  <si>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</si>
  <si>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</si>
  <si>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</si>
  <si>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</si>
  <si>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</si>
  <si>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</si>
  <si>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</si>
  <si>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</si>
  <si>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</si>
  <si>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</si>
  <si>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</si>
  <si>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</si>
  <si>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</si>
  <si>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</si>
  <si>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</si>
  <si>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</si>
  <si>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</si>
  <si>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</si>
  <si>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</si>
  <si>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</si>
  <si>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</si>
  <si>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</si>
  <si>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</si>
  <si>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</si>
  <si>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</si>
  <si>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</si>
  <si>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</si>
  <si>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</si>
  <si>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</si>
  <si>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</si>
  <si>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</si>
  <si>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</si>
  <si>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</si>
  <si>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</si>
  <si>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</si>
  <si>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</si>
  <si>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</si>
  <si>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</si>
  <si>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</si>
  <si>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</si>
  <si>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</si>
  <si>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</si>
  <si>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</si>
  <si>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</si>
  <si>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</si>
  <si>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</si>
  <si>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</si>
  <si>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</si>
  <si>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</si>
  <si>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</si>
  <si>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</si>
  <si>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</si>
  <si>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</si>
  <si>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</si>
  <si>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</si>
  <si>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</si>
  <si>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</si>
  <si>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</si>
  <si>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</si>
  <si>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</si>
  <si>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</si>
  <si>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</si>
  <si>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</si>
  <si>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</si>
  <si>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</si>
  <si>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</si>
  <si>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</si>
  <si>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</si>
  <si>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</si>
  <si>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</si>
  <si>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</si>
  <si>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</si>
  <si>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</si>
  <si>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</si>
  <si>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</si>
  <si>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</si>
  <si>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</si>
  <si>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</si>
  <si>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</si>
  <si>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</si>
  <si>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</si>
  <si>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</si>
  <si>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</si>
  <si>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</si>
  <si>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</si>
  <si>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</si>
  <si>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</si>
  <si>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</si>
  <si>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</si>
  <si>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</si>
  <si>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</si>
  <si>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</si>
  <si>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</si>
  <si>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</si>
  <si>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</si>
  <si>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</si>
  <si>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</si>
  <si>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</si>
  <si>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</si>
  <si>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</si>
  <si>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</si>
  <si>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</si>
  <si>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</si>
  <si>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</si>
  <si>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</si>
  <si>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</si>
  <si>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</si>
  <si>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</si>
  <si>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</si>
  <si>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</si>
  <si>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</si>
  <si>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</si>
  <si>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</si>
  <si>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</si>
  <si>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</si>
  <si>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</si>
  <si>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</si>
  <si>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</si>
  <si>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</si>
  <si>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</si>
  <si>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</si>
  <si>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</si>
  <si>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</si>
  <si>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</si>
  <si>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</si>
  <si>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</si>
  <si>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</si>
  <si>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</si>
  <si>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</si>
  <si>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</si>
  <si>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</si>
  <si>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</si>
  <si>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</si>
  <si>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</si>
  <si>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</si>
  <si>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</si>
  <si>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</si>
  <si>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</si>
  <si>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</si>
  <si>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</si>
  <si>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</si>
  <si>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</si>
  <si>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</si>
  <si>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</si>
  <si>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</si>
  <si>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</si>
  <si>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</si>
  <si>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</si>
  <si>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</si>
  <si>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</si>
  <si>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</si>
  <si>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</si>
  <si>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</si>
  <si>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</si>
  <si>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</si>
  <si>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</si>
  <si>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</si>
  <si>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</si>
  <si>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</si>
  <si>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</si>
  <si>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</si>
  <si>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</si>
  <si>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</si>
  <si>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</si>
  <si>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</si>
  <si>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</si>
  <si>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</si>
  <si>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</si>
  <si>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</si>
  <si>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</si>
  <si>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</si>
  <si>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</si>
  <si>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</si>
  <si>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</si>
  <si>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</si>
  <si>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</si>
  <si>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</si>
  <si>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</si>
  <si>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</si>
  <si>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</si>
  <si>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</si>
  <si>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</si>
  <si>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</si>
  <si>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</si>
  <si>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</si>
  <si>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</si>
  <si>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</si>
  <si>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</si>
  <si>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</si>
  <si>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</si>
  <si>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</si>
  <si>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</si>
  <si>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</si>
  <si>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</si>
  <si>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</si>
  <si>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</si>
  <si>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</si>
  <si>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</si>
  <si>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</si>
  <si>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</si>
  <si>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</si>
  <si>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</si>
  <si>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</si>
  <si>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</si>
  <si>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</si>
  <si>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</si>
  <si>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</si>
  <si>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</si>
  <si>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</si>
  <si>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</si>
  <si>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</si>
  <si>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</si>
  <si>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</si>
  <si>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</si>
  <si>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</si>
  <si>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</si>
  <si>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</si>
  <si>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</si>
  <si>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</si>
  <si>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</si>
  <si>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</si>
  <si>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</si>
  <si>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</si>
  <si>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</si>
  <si>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</si>
  <si>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</si>
  <si>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</si>
  <si>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</si>
  <si>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</si>
  <si>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</si>
  <si>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</si>
  <si>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</si>
  <si>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</si>
  <si>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</si>
  <si>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</si>
  <si>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</si>
  <si>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</si>
  <si>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</si>
  <si>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</si>
  <si>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</si>
  <si>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</si>
  <si>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</si>
  <si>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</si>
  <si>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</si>
  <si>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</si>
  <si>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</si>
  <si>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</si>
  <si>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</si>
  <si>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</si>
  <si>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</si>
  <si>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</si>
  <si>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</si>
  <si>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</si>
  <si>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</si>
  <si>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</si>
  <si>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</si>
  <si>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</si>
  <si>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</si>
  <si>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</si>
  <si>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</si>
  <si>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</si>
  <si>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</si>
  <si>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</si>
  <si>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</si>
  <si>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</si>
  <si>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</si>
  <si>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</si>
  <si>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</si>
  <si>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</si>
  <si>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</si>
  <si>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</si>
  <si>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</si>
  <si>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</si>
  <si>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</si>
  <si>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</si>
  <si>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</si>
  <si>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</si>
  <si>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</si>
  <si>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</si>
  <si>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</si>
  <si>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</si>
  <si>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</si>
  <si>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</si>
  <si>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</si>
  <si>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</si>
  <si>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</si>
  <si>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</si>
  <si>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</si>
  <si>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</si>
  <si>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</si>
  <si>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</si>
  <si>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</si>
  <si>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</si>
  <si>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</si>
  <si>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</si>
  <si>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</si>
  <si>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</si>
  <si>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</si>
  <si>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</si>
  <si>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</si>
  <si>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</si>
  <si>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</si>
  <si>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</si>
  <si>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</si>
  <si>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</si>
  <si>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</si>
  <si>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</si>
  <si>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</si>
  <si>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</si>
  <si>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</si>
  <si>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</si>
  <si>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</si>
  <si>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</si>
  <si>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</si>
  <si>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</si>
  <si>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</si>
  <si>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</si>
  <si>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</si>
  <si>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</si>
  <si>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</si>
  <si>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</si>
  <si>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</si>
  <si>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</si>
  <si>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</si>
  <si>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</si>
  <si>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</si>
  <si>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</si>
  <si>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</si>
  <si>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</si>
  <si>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</si>
  <si>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</si>
  <si>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</si>
  <si>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</si>
  <si>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</si>
  <si>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</si>
  <si>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</si>
  <si>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</si>
  <si>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</si>
  <si>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</si>
  <si>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</si>
  <si>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</si>
  <si>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</si>
  <si>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</si>
  <si>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</si>
  <si>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</si>
  <si>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</si>
  <si>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</si>
  <si>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</si>
  <si>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</si>
  <si>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</si>
  <si>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</si>
  <si>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</si>
  <si>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</si>
  <si>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</si>
  <si>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</si>
  <si>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</si>
  <si>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</si>
  <si>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</si>
  <si>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</si>
  <si>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</si>
  <si>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</si>
  <si>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</si>
  <si>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</si>
  <si>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</si>
  <si>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</si>
  <si>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</si>
  <si>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</si>
  <si>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</si>
  <si>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</si>
  <si>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</si>
  <si>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</si>
  <si>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</si>
  <si>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</si>
  <si>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</si>
  <si>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</si>
  <si>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</si>
  <si>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</si>
  <si>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</si>
  <si>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</si>
  <si>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</si>
  <si>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</si>
  <si>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</si>
  <si>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</si>
  <si>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</si>
  <si>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</si>
  <si>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</si>
  <si>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</si>
  <si>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</si>
  <si>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</si>
  <si>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</si>
  <si>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</si>
  <si>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</si>
  <si>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</si>
  <si>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</si>
  <si>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</si>
  <si>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</si>
  <si>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</si>
  <si>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</si>
  <si>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</si>
  <si>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</si>
  <si>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</si>
  <si>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</si>
  <si>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</si>
  <si>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</si>
  <si>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</si>
  <si>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</si>
  <si>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</si>
  <si>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</si>
  <si>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</si>
  <si>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</si>
  <si>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</si>
  <si>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</si>
  <si>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</si>
  <si>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</si>
  <si>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</si>
  <si>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</si>
  <si>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</si>
  <si>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</si>
  <si>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</si>
  <si>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</si>
  <si>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</si>
  <si>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</si>
  <si>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</si>
  <si>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</si>
  <si>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</si>
  <si>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</si>
  <si>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</si>
  <si>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</si>
  <si>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</si>
  <si>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</si>
  <si>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</si>
  <si>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</si>
  <si>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</si>
  <si>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</si>
  <si>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</si>
  <si>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</si>
  <si>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</si>
  <si>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</si>
  <si>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</si>
  <si>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</si>
  <si>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</si>
  <si>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</si>
  <si>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</si>
  <si>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</si>
  <si>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</si>
  <si>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</si>
  <si>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</si>
  <si>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</si>
  <si>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</si>
  <si>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</si>
  <si>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</si>
  <si>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</si>
  <si>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</si>
  <si>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</si>
  <si>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</si>
  <si>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</si>
  <si>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</si>
  <si>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</si>
  <si>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</si>
  <si>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</si>
  <si>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</si>
  <si>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</si>
  <si>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</si>
  <si>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</si>
  <si>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</si>
  <si>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</si>
  <si>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</si>
  <si>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</si>
  <si>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</si>
  <si>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</si>
  <si>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</si>
  <si>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</si>
  <si>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</si>
  <si>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</si>
  <si>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</si>
  <si>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</si>
  <si>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</si>
  <si>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</si>
  <si>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</si>
  <si>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</si>
  <si>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</si>
  <si>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</si>
  <si>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</si>
  <si>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</si>
  <si>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</si>
  <si>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</si>
  <si>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</si>
  <si>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</si>
  <si>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</si>
  <si>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</si>
  <si>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</si>
  <si>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</si>
  <si>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</si>
  <si>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</si>
  <si>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</si>
  <si>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</si>
  <si>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</si>
  <si>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</si>
  <si>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</si>
  <si>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</si>
  <si>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</si>
  <si>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</si>
  <si>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</si>
  <si>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</si>
  <si>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</si>
  <si>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</si>
  <si>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</si>
  <si>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</si>
  <si>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</si>
  <si>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</si>
  <si>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</si>
  <si>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</si>
  <si>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</si>
  <si>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</si>
  <si>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</si>
  <si>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</si>
  <si>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</si>
  <si>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</si>
  <si>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</si>
  <si>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</si>
  <si>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</si>
  <si>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</si>
  <si>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</si>
  <si>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</si>
  <si>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</si>
  <si>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</si>
  <si>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</si>
  <si>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</si>
  <si>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</si>
  <si>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</si>
  <si>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</si>
  <si>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</si>
  <si>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</si>
  <si>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</si>
  <si>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</si>
  <si>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</si>
  <si>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</si>
  <si>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</si>
  <si>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</si>
  <si>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</si>
  <si>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</si>
  <si>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</si>
  <si>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</si>
  <si>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</si>
  <si>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</si>
  <si>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</si>
  <si>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</si>
  <si>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</si>
  <si>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</si>
  <si>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</si>
  <si>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</si>
  <si>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</si>
  <si>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</si>
  <si>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</si>
  <si>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</si>
  <si>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</si>
  <si>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</si>
  <si>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</si>
  <si>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</si>
  <si>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</si>
  <si>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</si>
  <si>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</si>
  <si>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</si>
  <si>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</si>
  <si>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</si>
  <si>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</si>
  <si>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</si>
  <si>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</si>
  <si>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</si>
  <si>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</si>
  <si>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</si>
  <si>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</si>
  <si>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</si>
  <si>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</si>
  <si>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</si>
  <si>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</si>
  <si>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</si>
  <si>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</si>
  <si>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</si>
  <si>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</si>
  <si>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</si>
  <si>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</si>
  <si>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</si>
  <si>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</si>
  <si>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</si>
  <si>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</si>
  <si>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</si>
  <si>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</si>
  <si>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</si>
  <si>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</si>
  <si>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</si>
  <si>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</si>
  <si>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</si>
  <si>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</si>
  <si>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</si>
  <si>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</si>
  <si>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</si>
  <si>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</si>
  <si>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</si>
  <si>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</si>
  <si>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</si>
  <si>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</si>
  <si>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</si>
  <si>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</si>
  <si>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</si>
  <si>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</si>
  <si>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</si>
  <si>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</si>
  <si>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</si>
  <si>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</si>
  <si>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</si>
  <si>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</si>
  <si>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</si>
  <si>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</si>
  <si>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</si>
  <si>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</si>
  <si>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</si>
  <si>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</si>
  <si>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</si>
  <si>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</si>
  <si>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</si>
  <si>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</si>
  <si>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</si>
  <si>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</si>
  <si>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</si>
  <si>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</si>
  <si>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</si>
  <si>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</si>
  <si>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</si>
  <si>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</si>
  <si>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</si>
  <si>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</si>
  <si>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</si>
  <si>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</si>
  <si>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</si>
  <si>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</si>
  <si>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</si>
  <si>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</si>
  <si>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</si>
  <si>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</si>
  <si>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</si>
  <si>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</si>
  <si>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</si>
  <si>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</si>
  <si>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</si>
  <si>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</si>
  <si>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</si>
  <si>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</si>
  <si>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</si>
  <si>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</si>
  <si>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</si>
  <si>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</si>
  <si>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</si>
  <si>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</si>
  <si>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</si>
  <si>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</si>
  <si>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</si>
  <si>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</si>
  <si>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</si>
  <si>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</si>
  <si>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</si>
  <si>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</si>
  <si>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</si>
  <si>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</si>
  <si>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</si>
  <si>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</si>
  <si>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</si>
  <si>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</si>
  <si>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</si>
  <si>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</si>
  <si>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</si>
  <si>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</si>
  <si>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</si>
  <si>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</si>
  <si>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</si>
  <si>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</si>
  <si>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</si>
  <si>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</si>
  <si>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</si>
  <si>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</si>
  <si>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</si>
  <si>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</si>
  <si>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</si>
  <si>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</si>
  <si>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</si>
  <si>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</si>
  <si>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</si>
  <si>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</si>
  <si>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</si>
  <si>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</si>
  <si>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</si>
  <si>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</si>
  <si>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</si>
  <si>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</si>
  <si>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</si>
  <si>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</si>
  <si>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</si>
  <si>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</si>
  <si>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</si>
  <si>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</si>
  <si>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</si>
  <si>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</si>
  <si>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</si>
  <si>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</si>
  <si>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</si>
  <si>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</si>
  <si>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</si>
  <si>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</si>
  <si>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</si>
  <si>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</si>
  <si>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</si>
  <si>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</si>
  <si>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</si>
  <si>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</si>
  <si>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</si>
  <si>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</si>
  <si>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</si>
  <si>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</si>
  <si>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</si>
  <si>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</si>
  <si>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</si>
  <si>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</si>
  <si>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</si>
  <si>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</si>
  <si>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</si>
  <si>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</si>
  <si>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</si>
  <si>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</si>
  <si>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</si>
  <si>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</si>
  <si>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</si>
  <si>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</si>
  <si>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</si>
  <si>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</si>
  <si>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</si>
  <si>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</si>
  <si>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</si>
  <si>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</si>
  <si>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</si>
  <si>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</si>
  <si>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</si>
  <si>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</si>
  <si>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</si>
  <si>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</si>
  <si>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</si>
  <si>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</si>
  <si>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</si>
  <si>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</si>
  <si>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</si>
  <si>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</si>
  <si>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</si>
  <si>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</si>
  <si>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</si>
  <si>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</si>
  <si>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</si>
  <si>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</si>
  <si>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</si>
  <si>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</si>
  <si>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</si>
  <si>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</si>
  <si>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</si>
  <si>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</si>
  <si>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</si>
  <si>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</si>
  <si>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</si>
  <si>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</si>
  <si>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</si>
  <si>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</si>
  <si>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</si>
  <si>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</si>
  <si>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</si>
  <si>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</si>
  <si>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</si>
  <si>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</si>
  <si>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</si>
  <si>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</si>
  <si>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</si>
  <si>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</si>
  <si>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</si>
  <si>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</si>
  <si>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</si>
  <si>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</si>
  <si>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</si>
  <si>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</si>
  <si>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</si>
  <si>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</si>
  <si>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</si>
  <si>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</si>
  <si>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</si>
  <si>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</si>
  <si>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</si>
  <si>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</si>
  <si>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</si>
  <si>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</si>
  <si>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</si>
  <si>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</si>
  <si>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</si>
  <si>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</si>
  <si>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</si>
  <si>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</si>
  <si>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</si>
  <si>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</si>
  <si>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</si>
  <si>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</si>
  <si>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</si>
  <si>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</si>
  <si>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</si>
  <si>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</si>
  <si>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</si>
  <si>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</si>
  <si>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</si>
  <si>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</si>
  <si>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</si>
  <si>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</si>
  <si>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</si>
  <si>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</si>
  <si>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</si>
  <si>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</si>
  <si>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</si>
  <si>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</si>
  <si>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</si>
  <si>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</si>
  <si>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</si>
  <si>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</si>
  <si>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</si>
  <si>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</si>
  <si>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</si>
  <si>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</si>
  <si>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</si>
  <si>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</si>
  <si>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</si>
  <si>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</si>
  <si>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</si>
  <si>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</si>
  <si>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</si>
  <si>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</si>
  <si>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</si>
  <si>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</si>
  <si>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</si>
  <si>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</si>
  <si>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</si>
  <si>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</si>
  <si>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</si>
  <si>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</si>
  <si>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</si>
  <si>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</si>
  <si>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</si>
  <si>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</si>
  <si>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</si>
  <si>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</si>
  <si>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</si>
  <si>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</si>
  <si>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</si>
  <si>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</si>
  <si>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</si>
  <si>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</si>
  <si>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</si>
  <si>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</si>
  <si>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</si>
  <si>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</si>
  <si>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</si>
  <si>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</si>
  <si>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</si>
  <si>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</si>
  <si>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</si>
  <si>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</si>
  <si>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</si>
  <si>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</si>
  <si>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</si>
  <si>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</si>
  <si>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</si>
  <si>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</si>
  <si>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</si>
  <si>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</si>
  <si>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</si>
  <si>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</si>
  <si>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</si>
  <si>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</si>
  <si>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</si>
  <si>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</si>
  <si>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</si>
  <si>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</si>
  <si>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</si>
  <si>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</si>
  <si>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</si>
  <si>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</si>
  <si>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</si>
  <si>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</si>
  <si>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</si>
  <si>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</si>
  <si>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</si>
  <si>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</si>
  <si>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</si>
  <si>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</si>
  <si>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</si>
  <si>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</si>
  <si>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</si>
  <si>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</si>
  <si>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</si>
  <si>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</si>
  <si>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</si>
  <si>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</si>
  <si>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</si>
  <si>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</si>
  <si>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</si>
  <si>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</si>
  <si>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</si>
  <si>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</si>
  <si>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</si>
  <si>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</si>
  <si>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</si>
  <si>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</si>
  <si>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</si>
  <si>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</si>
  <si>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</si>
  <si>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</si>
  <si>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</si>
  <si>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</si>
  <si>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</si>
  <si>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</si>
  <si>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</si>
  <si>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</si>
  <si>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</si>
  <si>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</si>
  <si>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</si>
  <si>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</si>
  <si>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</si>
  <si>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</si>
  <si>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</si>
  <si>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</si>
  <si>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</si>
  <si>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</si>
  <si>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</si>
  <si>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</si>
  <si>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</si>
  <si>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</si>
  <si>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</si>
  <si>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</si>
  <si>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</si>
  <si>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</si>
  <si>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</si>
  <si>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</si>
  <si>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</si>
  <si>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</si>
  <si>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</si>
  <si>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</si>
  <si>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</si>
  <si>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</si>
  <si>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</si>
  <si>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</si>
  <si>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</si>
  <si>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</si>
  <si>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</si>
  <si>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</si>
  <si>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</si>
  <si>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</si>
  <si>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</si>
  <si>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</si>
  <si>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</si>
  <si>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</si>
  <si>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</si>
  <si>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</si>
  <si>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</si>
  <si>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</si>
  <si>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</si>
  <si>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</si>
  <si>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</si>
  <si>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</si>
  <si>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</si>
  <si>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</si>
  <si>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</si>
  <si>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</si>
  <si>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</si>
  <si>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</si>
  <si>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</si>
  <si>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</si>
  <si>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</si>
  <si>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</si>
  <si>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</si>
  <si>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</si>
  <si>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</si>
  <si>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</si>
  <si>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</si>
  <si>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</si>
  <si>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</si>
  <si>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</si>
  <si>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</si>
  <si>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</si>
  <si>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</si>
  <si>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</si>
  <si>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</si>
  <si>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</si>
  <si>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</si>
  <si>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</si>
  <si>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</si>
  <si>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</si>
  <si>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</si>
  <si>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</si>
  <si>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</si>
  <si>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</si>
  <si>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</si>
  <si>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</si>
  <si>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</si>
  <si>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</si>
  <si>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</si>
  <si>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</si>
  <si>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</si>
  <si>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</si>
  <si>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</si>
  <si>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</si>
  <si>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</si>
  <si>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</si>
  <si>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</si>
  <si>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</si>
  <si>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</si>
  <si>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</si>
  <si>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</si>
  <si>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</si>
  <si>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</si>
  <si>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</si>
  <si>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</si>
  <si>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</si>
  <si>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</si>
  <si>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</si>
  <si>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</si>
  <si>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</si>
  <si>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</si>
  <si>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</si>
  <si>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</si>
  <si>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</si>
  <si>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</si>
  <si>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</si>
  <si>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</si>
  <si>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</si>
  <si>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</si>
  <si>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</si>
  <si>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</si>
  <si>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</si>
  <si>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</si>
  <si>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</si>
  <si>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</si>
  <si>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</si>
  <si>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</si>
  <si>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</si>
  <si>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</si>
  <si>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</si>
  <si>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</si>
  <si>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</si>
  <si>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</si>
  <si>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</si>
  <si>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</si>
  <si>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</si>
  <si>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</si>
  <si>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</si>
  <si>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</si>
  <si>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</si>
  <si>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</si>
  <si>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</si>
  <si>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</si>
  <si>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</si>
  <si>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</si>
  <si>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</si>
  <si>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</si>
  <si>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</si>
  <si>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</si>
  <si>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</si>
  <si>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</si>
  <si>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</si>
  <si>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</si>
  <si>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</si>
  <si>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</si>
  <si>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</si>
  <si>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</si>
  <si>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</si>
  <si>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</si>
  <si>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</si>
  <si>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</si>
  <si>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</si>
  <si>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</si>
  <si>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</si>
  <si>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</si>
  <si>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</si>
  <si>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</si>
  <si>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</si>
  <si>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</si>
  <si>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</si>
  <si>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</si>
  <si>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</si>
  <si>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</si>
  <si>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</si>
  <si>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</si>
  <si>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</si>
  <si>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</si>
  <si>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</si>
  <si>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</si>
  <si>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</si>
  <si>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</si>
  <si>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</si>
  <si>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</si>
  <si>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</si>
  <si>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</si>
  <si>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</si>
  <si>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</si>
  <si>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</si>
  <si>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</si>
  <si>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</si>
  <si>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</si>
  <si>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</si>
  <si>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</si>
  <si>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</si>
  <si>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</si>
  <si>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</si>
  <si>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</si>
  <si>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</si>
  <si>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</si>
  <si>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</si>
  <si>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</si>
  <si>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</si>
  <si>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</si>
  <si>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</si>
  <si>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</si>
  <si>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</si>
  <si>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</si>
  <si>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</si>
  <si>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</si>
  <si>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</si>
  <si>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</si>
  <si>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</si>
  <si>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</si>
  <si>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</si>
  <si>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</si>
  <si>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</si>
  <si>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</si>
  <si>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</si>
  <si>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</si>
  <si>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</si>
  <si>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</si>
  <si>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</si>
  <si>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</si>
  <si>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</si>
  <si>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</si>
  <si>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</si>
  <si>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</si>
  <si>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</si>
  <si>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</si>
  <si>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</si>
  <si>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</si>
  <si>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</si>
  <si>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</si>
  <si>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</si>
  <si>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</si>
  <si>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</si>
  <si>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</si>
  <si>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</si>
  <si>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</si>
  <si>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</si>
  <si>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</si>
  <si>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</si>
  <si>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</si>
  <si>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</si>
  <si>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</si>
  <si>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</si>
  <si>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</si>
  <si>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</si>
  <si>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</si>
  <si>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</si>
  <si>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</si>
  <si>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</si>
  <si>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</si>
  <si>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</si>
  <si>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</si>
  <si>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</si>
  <si>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</si>
  <si>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</si>
  <si>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</si>
  <si>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</si>
  <si>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</si>
  <si>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</si>
  <si>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</si>
  <si>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</si>
  <si>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</si>
  <si>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</si>
  <si>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</si>
  <si>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</si>
  <si>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</si>
  <si>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</si>
  <si>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</si>
  <si>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</si>
  <si>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</si>
  <si>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</si>
  <si>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</si>
  <si>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</si>
  <si>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</si>
  <si>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</si>
  <si>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</si>
  <si>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</si>
  <si>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</si>
  <si>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</si>
  <si>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</si>
  <si>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</si>
  <si>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</si>
  <si>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</si>
  <si>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</si>
  <si>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</si>
  <si>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</si>
  <si>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</si>
  <si>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</si>
  <si>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</si>
  <si>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</si>
  <si>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</si>
  <si>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</si>
  <si>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</si>
  <si>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</si>
  <si>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</si>
  <si>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</si>
  <si>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</si>
  <si>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</si>
  <si>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</si>
  <si>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</si>
  <si>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</si>
  <si>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</si>
  <si>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</si>
  <si>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</si>
  <si>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</si>
  <si>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</si>
  <si>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</si>
  <si>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</si>
  <si>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</si>
  <si>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</si>
  <si>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</si>
  <si>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</si>
  <si>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</si>
  <si>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</si>
  <si>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</si>
  <si>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</si>
  <si>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</si>
  <si>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</si>
  <si>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</si>
  <si>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</si>
  <si>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</si>
  <si>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</si>
  <si>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</si>
  <si>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</si>
  <si>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</si>
  <si>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</si>
  <si>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</si>
  <si>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</si>
  <si>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</si>
  <si>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</si>
  <si>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</si>
  <si>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</si>
  <si>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</si>
  <si>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</si>
  <si>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</si>
  <si>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</si>
  <si>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</si>
  <si>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</si>
  <si>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</si>
  <si>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</si>
  <si>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</si>
  <si>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</si>
  <si>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</si>
  <si>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</si>
  <si>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</si>
  <si>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</si>
  <si>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</si>
  <si>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</si>
  <si>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</si>
  <si>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</si>
  <si>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</si>
  <si>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</si>
  <si>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</si>
  <si>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</si>
  <si>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</si>
  <si>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</si>
  <si>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</si>
  <si>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</si>
  <si>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</si>
  <si>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</si>
  <si>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</si>
  <si>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</si>
  <si>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</si>
  <si>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</si>
  <si>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</si>
  <si>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</si>
  <si>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</si>
  <si>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</si>
  <si>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</si>
  <si>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</si>
  <si>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</si>
  <si>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</si>
  <si>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</si>
  <si>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</si>
  <si>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</si>
  <si>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</si>
  <si>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</si>
  <si>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</si>
  <si>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</si>
  <si>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</si>
  <si>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</si>
  <si>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</si>
  <si>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</si>
  <si>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</si>
  <si>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</si>
  <si>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</si>
  <si>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</si>
  <si>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</si>
  <si>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</si>
  <si>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</si>
  <si>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</si>
  <si>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</si>
  <si>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</si>
  <si>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</si>
  <si>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</si>
  <si>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</si>
  <si>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</si>
  <si>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</si>
  <si>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</si>
  <si>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</si>
  <si>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</si>
  <si>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</si>
  <si>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</si>
  <si>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</si>
  <si>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</si>
  <si>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</si>
  <si>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</si>
  <si>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</si>
  <si>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</si>
  <si>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</si>
  <si>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</si>
  <si>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</si>
  <si>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</si>
  <si>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</si>
  <si>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</si>
  <si>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</si>
  <si>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</si>
  <si>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</si>
  <si>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</si>
  <si>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</si>
  <si>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</si>
  <si>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</si>
  <si>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</si>
  <si>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</si>
  <si>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</si>
  <si>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</si>
  <si>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</si>
  <si>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</si>
  <si>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</si>
  <si>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</si>
  <si>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</si>
  <si>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</si>
  <si>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</si>
  <si>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</si>
  <si>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</si>
  <si>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</si>
  <si>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</si>
  <si>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</si>
  <si>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</si>
  <si>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</si>
  <si>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</si>
  <si>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</si>
  <si>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</si>
  <si>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</si>
  <si>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</si>
  <si>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</si>
  <si>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</si>
  <si>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</si>
  <si>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</si>
  <si>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</si>
  <si>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</si>
  <si>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</si>
  <si>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</si>
  <si>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</si>
  <si>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</si>
  <si>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</si>
  <si>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</si>
  <si>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</si>
  <si>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</si>
  <si>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</si>
  <si>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</si>
  <si>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</si>
  <si>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</si>
  <si>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</si>
  <si>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</si>
  <si>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</si>
  <si>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</si>
  <si>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</si>
  <si>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</si>
  <si>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</si>
  <si>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</si>
  <si>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</si>
  <si>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</si>
  <si>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</si>
  <si>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</si>
  <si>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</si>
  <si>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</si>
  <si>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</si>
  <si>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</si>
  <si>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</si>
  <si>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</si>
  <si>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</si>
  <si>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</si>
  <si>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</si>
  <si>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</si>
  <si>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</si>
  <si>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</si>
  <si>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</si>
  <si>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</si>
  <si>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</si>
  <si>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</si>
  <si>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</si>
  <si>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</si>
  <si>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</si>
  <si>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</si>
  <si>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</si>
  <si>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</si>
  <si>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</si>
  <si>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</si>
  <si>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</si>
  <si>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</si>
  <si>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</si>
  <si>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</si>
  <si>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</si>
  <si>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</si>
  <si>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</si>
  <si>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</si>
  <si>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</si>
  <si>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</si>
  <si>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</si>
  <si>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</si>
  <si>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</si>
  <si>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</si>
  <si>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</si>
  <si>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</si>
  <si>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</si>
  <si>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</si>
  <si>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</si>
  <si>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</si>
  <si>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</si>
  <si>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</si>
  <si>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</si>
  <si>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</si>
  <si>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</si>
  <si>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</si>
  <si>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</si>
  <si>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</si>
  <si>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</si>
  <si>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</si>
  <si>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</si>
  <si>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</si>
  <si>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</si>
  <si>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</si>
  <si>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</si>
  <si>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</si>
  <si>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</si>
  <si>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</si>
  <si>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</si>
  <si>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</si>
  <si>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</si>
  <si>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</si>
  <si>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</si>
  <si>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</si>
  <si>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</si>
  <si>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</si>
  <si>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</si>
  <si>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</si>
  <si>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</si>
  <si>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</si>
  <si>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</si>
  <si>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</si>
  <si>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</si>
  <si>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</si>
  <si>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</si>
  <si>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</si>
  <si>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</si>
  <si>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</si>
  <si>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</si>
  <si>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</si>
  <si>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</si>
  <si>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</si>
  <si>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</si>
  <si>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</si>
  <si>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</si>
  <si>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</si>
  <si>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</si>
  <si>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</si>
  <si>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</si>
  <si>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</si>
  <si>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</si>
  <si>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</si>
  <si>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</si>
  <si>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</si>
  <si>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</si>
  <si>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</si>
  <si>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</si>
  <si>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</si>
  <si>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</si>
  <si>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</si>
  <si>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</si>
  <si>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</si>
  <si>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</si>
  <si>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</si>
  <si>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</si>
  <si>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</si>
  <si>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</si>
  <si>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</si>
  <si>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</si>
  <si>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</si>
  <si>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</si>
  <si>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</si>
  <si>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</si>
  <si>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</si>
  <si>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</si>
  <si>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</si>
  <si>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</si>
  <si>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</si>
  <si>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</si>
  <si>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</si>
  <si>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</si>
  <si>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</si>
  <si>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</si>
  <si>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</si>
  <si>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</si>
  <si>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</si>
  <si>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</si>
  <si>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</si>
  <si>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</si>
  <si>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</si>
  <si>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</si>
  <si>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</si>
  <si>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</si>
  <si>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</si>
  <si>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</si>
  <si>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</si>
  <si>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</si>
  <si>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</si>
  <si>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</si>
  <si>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</si>
  <si>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</si>
  <si>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</si>
  <si>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</si>
  <si>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</si>
  <si>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</si>
  <si>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</si>
  <si>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</si>
  <si>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</si>
  <si>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</si>
  <si>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</si>
  <si>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</si>
  <si>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</si>
  <si>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</si>
  <si>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</si>
  <si>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</si>
  <si>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</si>
  <si>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</si>
  <si>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</si>
  <si>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</si>
  <si>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</si>
  <si>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</si>
  <si>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</si>
  <si>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</si>
  <si>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</si>
  <si>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</si>
  <si>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</si>
  <si>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</si>
  <si>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</si>
  <si>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</si>
  <si>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</si>
  <si>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</si>
  <si>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</si>
  <si>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</si>
  <si>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</si>
  <si>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</si>
  <si>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</si>
  <si>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</si>
  <si>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</si>
  <si>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</si>
  <si>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</si>
  <si>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</si>
  <si>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</si>
  <si>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</si>
  <si>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</si>
  <si>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</si>
  <si>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</si>
  <si>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</si>
  <si>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</si>
  <si>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</si>
  <si>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</si>
  <si>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</si>
  <si>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</si>
  <si>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</si>
  <si>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</si>
  <si>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</si>
  <si>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</si>
  <si>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</si>
  <si>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</si>
  <si>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</si>
  <si>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</si>
  <si>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</si>
  <si>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</si>
  <si>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</si>
  <si>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</si>
  <si>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</si>
  <si>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</si>
  <si>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</si>
  <si>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</si>
  <si>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</si>
  <si>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</si>
  <si>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</si>
  <si>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</si>
  <si>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</si>
  <si>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</si>
  <si>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</si>
  <si>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</si>
  <si>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</si>
  <si>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</si>
  <si>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</si>
  <si>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</si>
  <si>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</si>
  <si>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</si>
  <si>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</si>
  <si>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</si>
  <si>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</si>
  <si>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</si>
  <si>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</si>
  <si>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</si>
  <si>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</si>
  <si>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</si>
  <si>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</si>
  <si>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</si>
  <si>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</si>
  <si>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</si>
  <si>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</si>
  <si>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</si>
  <si>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</si>
  <si>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</si>
  <si>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</si>
  <si>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</si>
  <si>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</si>
  <si>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</si>
  <si>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</si>
  <si>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</si>
  <si>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</si>
  <si>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</si>
  <si>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</si>
  <si>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</si>
  <si>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</si>
  <si>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</si>
  <si>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</si>
  <si>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</si>
  <si>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</si>
  <si>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</si>
  <si>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</si>
  <si>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</si>
  <si>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</si>
  <si>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</si>
  <si>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</si>
  <si>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</si>
  <si>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</si>
  <si>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</si>
  <si>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</si>
  <si>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</si>
  <si>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</si>
  <si>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</si>
  <si>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</si>
  <si>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</si>
  <si>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</si>
  <si>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</si>
  <si>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</si>
  <si>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</si>
  <si>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</si>
  <si>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</si>
  <si>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</si>
  <si>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</si>
  <si>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</si>
  <si>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</si>
  <si>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</si>
  <si>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</si>
  <si>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</si>
  <si>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</si>
  <si>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</si>
  <si>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</si>
  <si>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</si>
  <si>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</si>
  <si>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</si>
  <si>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</si>
  <si>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</si>
  <si>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</si>
  <si>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</si>
  <si>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</si>
  <si>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</si>
  <si>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</si>
  <si>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</si>
  <si>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</si>
  <si>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</si>
  <si>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</si>
  <si>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</si>
  <si>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</si>
  <si>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</si>
  <si>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</si>
  <si>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</si>
  <si>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</si>
  <si>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</si>
  <si>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</si>
  <si>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</si>
  <si>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</si>
  <si>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</si>
  <si>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</si>
  <si>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</si>
  <si>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</si>
  <si>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</si>
  <si>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</si>
  <si>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</si>
  <si>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</si>
  <si>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</si>
  <si>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</si>
  <si>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</si>
  <si>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</si>
  <si>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</si>
  <si>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</si>
  <si>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</si>
  <si>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</si>
  <si>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</si>
  <si>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</si>
  <si>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</si>
  <si>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</si>
  <si>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</si>
  <si>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</si>
  <si>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</si>
  <si>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</si>
  <si>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</si>
  <si>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</si>
  <si>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</si>
  <si>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</si>
  <si>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</si>
  <si>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</si>
  <si>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</si>
  <si>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</si>
  <si>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</si>
  <si>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</si>
  <si>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</si>
  <si>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</si>
  <si>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</si>
  <si>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</si>
  <si>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</si>
  <si>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</si>
  <si>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</si>
  <si>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</si>
  <si>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</si>
  <si>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</si>
  <si>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</si>
  <si>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</si>
  <si>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</si>
  <si>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</si>
  <si>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</si>
  <si>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</si>
  <si>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</si>
  <si>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</si>
  <si>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</si>
  <si>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</si>
  <si>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</si>
  <si>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</si>
  <si>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</si>
  <si>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</si>
  <si>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</si>
  <si>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</si>
  <si>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</si>
  <si>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</si>
  <si>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</si>
  <si>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</si>
  <si>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</si>
  <si>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</si>
  <si>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</si>
  <si>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</si>
  <si>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</si>
  <si>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</si>
  <si>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</si>
  <si>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</si>
  <si>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</si>
  <si>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</si>
  <si>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</si>
  <si>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</si>
  <si>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</si>
  <si>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</si>
  <si>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</si>
  <si>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</si>
  <si>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</si>
  <si>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</si>
  <si>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</si>
  <si>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</si>
  <si>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</si>
  <si>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</si>
  <si>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</si>
  <si>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</si>
  <si>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</si>
  <si>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</si>
  <si>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</si>
  <si>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</si>
  <si>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</si>
  <si>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</si>
  <si>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</si>
  <si>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</si>
  <si>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</si>
  <si>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</si>
  <si>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</si>
  <si>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</si>
  <si>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</si>
  <si>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</si>
  <si>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</si>
  <si>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</si>
  <si>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</si>
  <si>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</si>
  <si>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</si>
  <si>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</si>
  <si>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</si>
  <si>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</si>
  <si>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</si>
  <si>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</si>
  <si>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</si>
  <si>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</si>
  <si>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</si>
  <si>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</si>
  <si>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</si>
  <si>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</si>
  <si>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</si>
  <si>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</si>
  <si>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</si>
  <si>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</si>
  <si>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</si>
  <si>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</si>
  <si>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</si>
  <si>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</si>
  <si>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</si>
  <si>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</si>
  <si>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</si>
  <si>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</si>
  <si>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</si>
  <si>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</si>
  <si>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</si>
  <si>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</si>
  <si>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</si>
  <si>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</si>
  <si>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</si>
  <si>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</si>
  <si>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</si>
  <si>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</si>
  <si>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</si>
  <si>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</si>
  <si>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</si>
  <si>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</si>
  <si>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</si>
  <si>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</si>
  <si>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</si>
  <si>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</si>
  <si>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</si>
  <si>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</si>
  <si>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</si>
  <si>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</si>
  <si>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</si>
  <si>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</si>
  <si>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</si>
  <si>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</si>
  <si>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</si>
  <si>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</si>
  <si>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</si>
  <si>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</si>
  <si>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</si>
  <si>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</si>
  <si>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</si>
  <si>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</si>
  <si>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</si>
  <si>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</si>
  <si>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</si>
  <si>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</si>
  <si>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</si>
  <si>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</si>
  <si>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</si>
  <si>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</si>
  <si>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</si>
  <si>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</si>
  <si>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</si>
  <si>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</si>
  <si>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</si>
  <si>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</si>
  <si>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</si>
  <si>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</si>
  <si>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</si>
  <si>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</si>
  <si>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</si>
  <si>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</si>
  <si>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</si>
  <si>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</si>
  <si>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</si>
  <si>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</si>
  <si>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</si>
  <si>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</si>
  <si>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</si>
  <si>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</si>
  <si>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</si>
  <si>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</si>
  <si>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</si>
  <si>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</si>
  <si>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</si>
  <si>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</si>
  <si>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</si>
  <si>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</si>
  <si>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</si>
  <si>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</si>
  <si>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</si>
  <si>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</si>
  <si>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</si>
  <si>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</si>
  <si>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</si>
  <si>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</si>
  <si>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</si>
  <si>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</si>
  <si>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</si>
  <si>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</si>
  <si>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</si>
  <si>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</si>
  <si>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</si>
  <si>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</si>
  <si>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</si>
  <si>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</si>
  <si>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</si>
  <si>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</si>
  <si>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</si>
  <si>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</si>
  <si>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</si>
  <si>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</si>
  <si>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</si>
  <si>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</si>
  <si>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</si>
  <si>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</si>
  <si>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</si>
  <si>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</si>
  <si>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</si>
  <si>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</si>
  <si>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</si>
  <si>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</si>
  <si>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</si>
  <si>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</si>
  <si>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</si>
  <si>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</si>
  <si>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</si>
  <si>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</si>
  <si>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</si>
  <si>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</si>
  <si>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</si>
  <si>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</si>
  <si>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</si>
  <si>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</si>
  <si>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</si>
  <si>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</si>
  <si>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</si>
  <si>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</si>
  <si>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</si>
  <si>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</si>
  <si>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</si>
  <si>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</si>
  <si>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</si>
  <si>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</si>
  <si>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</si>
  <si>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</si>
  <si>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</si>
  <si>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</si>
  <si>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</si>
  <si>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</si>
  <si>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</si>
  <si>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</si>
  <si>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</si>
  <si>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</si>
  <si>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</si>
  <si>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</si>
  <si>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</si>
  <si>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</si>
  <si>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</si>
  <si>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</si>
  <si>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</si>
  <si>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</si>
  <si>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</si>
  <si>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</si>
  <si>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</si>
  <si>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</si>
  <si>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</si>
  <si>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</si>
  <si>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</si>
  <si>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</si>
  <si>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</si>
  <si>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</si>
  <si>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</si>
  <si>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</si>
  <si>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</si>
  <si>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</si>
  <si>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</si>
  <si>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</si>
  <si>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</si>
  <si>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</si>
  <si>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</si>
  <si>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</si>
  <si>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</si>
  <si>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</si>
  <si>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</si>
  <si>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</si>
  <si>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</si>
  <si>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</si>
  <si>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</si>
  <si>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</si>
  <si>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</si>
  <si>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</si>
  <si>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</si>
  <si>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</si>
  <si>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</si>
  <si>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</si>
  <si>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</si>
  <si>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</si>
  <si>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</si>
  <si>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</si>
  <si>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</si>
  <si>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</si>
  <si>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</si>
  <si>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</si>
  <si>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</si>
  <si>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</si>
  <si>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</si>
  <si>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</si>
  <si>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</si>
  <si>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</si>
  <si>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</si>
  <si>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</si>
  <si>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</si>
  <si>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</si>
  <si>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</si>
  <si>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</si>
  <si>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</si>
  <si>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</si>
  <si>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</si>
  <si>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</si>
  <si>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</si>
  <si>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</si>
  <si>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</si>
  <si>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</si>
  <si>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</si>
  <si>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</si>
  <si>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</si>
  <si>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</si>
  <si>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</si>
  <si>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</si>
  <si>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</si>
  <si>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</si>
  <si>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</si>
  <si>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</si>
  <si>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</si>
  <si>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</si>
  <si>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</si>
  <si>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</si>
  <si>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</si>
  <si>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</si>
  <si>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</si>
  <si>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</si>
  <si>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</si>
  <si>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</si>
  <si>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</si>
  <si>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</si>
  <si>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</si>
  <si>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</si>
  <si>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</si>
  <si>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</si>
  <si>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</si>
  <si>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</si>
  <si>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</si>
  <si>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</si>
  <si>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</si>
  <si>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</si>
  <si>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</si>
  <si>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</si>
  <si>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</si>
  <si>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</si>
  <si>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</si>
  <si>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</si>
  <si>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</si>
  <si>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</si>
  <si>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</si>
  <si>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</si>
  <si>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</si>
  <si>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</si>
  <si>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</si>
  <si>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</si>
  <si>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</si>
  <si>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</si>
  <si>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</si>
  <si>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</si>
  <si>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</si>
  <si>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</si>
  <si>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</si>
  <si>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</si>
  <si>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</si>
  <si>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</si>
  <si>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</si>
  <si>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</si>
  <si>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</si>
  <si>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</si>
  <si>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</si>
  <si>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</si>
  <si>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</si>
  <si>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</si>
  <si>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</si>
  <si>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</si>
  <si>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</si>
  <si>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</si>
  <si>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</si>
  <si>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</si>
  <si>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</si>
  <si>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</si>
  <si>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</si>
  <si>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</si>
  <si>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</si>
  <si>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</si>
  <si>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</si>
  <si>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</si>
  <si>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</si>
  <si>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</si>
  <si>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</si>
  <si>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</si>
  <si>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</si>
  <si>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</si>
  <si>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</si>
  <si>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</si>
  <si>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</si>
  <si>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</si>
  <si>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</si>
  <si>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</si>
  <si>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</si>
  <si>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</si>
  <si>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</si>
  <si>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</si>
  <si>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</si>
  <si>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</si>
  <si>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</si>
  <si>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</si>
  <si>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</si>
  <si>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</si>
  <si>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</si>
  <si>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</si>
  <si>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</si>
  <si>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</si>
  <si>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</si>
  <si>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</si>
  <si>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</si>
  <si>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</si>
  <si>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</si>
  <si>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</si>
  <si>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</si>
  <si>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</si>
  <si>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</si>
  <si>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</si>
  <si>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</si>
  <si>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</si>
  <si>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</si>
  <si>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</si>
  <si>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</si>
  <si>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</si>
  <si>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</si>
  <si>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</si>
  <si>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</si>
  <si>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</si>
  <si>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</si>
  <si>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</si>
  <si>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</si>
  <si>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</si>
  <si>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</si>
  <si>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</si>
  <si>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</si>
  <si>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</si>
  <si>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</si>
  <si>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</si>
  <si>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</si>
  <si>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</si>
  <si>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</si>
  <si>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</si>
  <si>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</si>
  <si>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</si>
  <si>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</si>
  <si>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</si>
  <si>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</si>
  <si>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</si>
  <si>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</si>
  <si>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</si>
  <si>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</si>
  <si>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</si>
  <si>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</si>
  <si>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</si>
  <si>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</si>
  <si>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</si>
  <si>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</si>
  <si>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</si>
  <si>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</si>
  <si>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</si>
  <si>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</si>
  <si>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</si>
  <si>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</si>
  <si>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</si>
  <si>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</si>
  <si>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</si>
  <si>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</si>
  <si>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</si>
  <si>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</si>
  <si>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</si>
  <si>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</si>
  <si>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</si>
  <si>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</si>
  <si>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</si>
  <si>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</si>
  <si>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</si>
  <si>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</si>
  <si>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</si>
  <si>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</si>
  <si>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</si>
  <si>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</si>
  <si>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</si>
  <si>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</si>
  <si>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</si>
  <si>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</si>
  <si>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</si>
  <si>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</si>
  <si>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</si>
  <si>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</si>
  <si>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</si>
  <si>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</si>
  <si>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</si>
  <si>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</si>
  <si>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</si>
  <si>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</si>
  <si>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</si>
  <si>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</si>
  <si>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</si>
  <si>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</si>
  <si>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</si>
  <si>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</si>
  <si>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</si>
  <si>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</si>
  <si>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</si>
  <si>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</si>
  <si>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</si>
  <si>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</si>
  <si>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</si>
  <si>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</si>
  <si>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</si>
  <si>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</si>
  <si>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</si>
  <si>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</si>
  <si>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</si>
  <si>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</si>
  <si>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</si>
  <si>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</si>
  <si>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</si>
  <si>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</si>
  <si>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</si>
  <si>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</si>
  <si>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</si>
  <si>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</si>
  <si>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</si>
  <si>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</si>
  <si>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</si>
  <si>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</si>
  <si>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</si>
  <si>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</si>
  <si>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</si>
  <si>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</si>
  <si>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</si>
  <si>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</si>
  <si>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</si>
  <si>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</si>
  <si>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</si>
  <si>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</si>
  <si>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</si>
  <si>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</si>
  <si>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</si>
  <si>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</si>
  <si>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</si>
  <si>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</si>
  <si>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</si>
  <si>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</si>
  <si>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</si>
  <si>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</si>
  <si>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</si>
  <si>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</si>
  <si>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</si>
  <si>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</si>
  <si>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</si>
  <si>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</si>
  <si>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</si>
  <si>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</si>
  <si>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</si>
  <si>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</si>
  <si>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</si>
  <si>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</si>
  <si>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</si>
  <si>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</si>
  <si>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</si>
  <si>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</si>
  <si>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</si>
  <si>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</si>
  <si>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</si>
  <si>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</si>
  <si>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</si>
  <si>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</si>
  <si>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</si>
  <si>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</si>
  <si>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</si>
  <si>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</si>
  <si>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</si>
  <si>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</si>
  <si>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</si>
  <si>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</si>
  <si>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</si>
  <si>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</si>
  <si>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</si>
  <si>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</si>
  <si>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</si>
  <si>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</si>
  <si>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</si>
  <si>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</si>
  <si>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</si>
  <si>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</si>
  <si>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</si>
  <si>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</si>
  <si>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</si>
  <si>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</si>
  <si>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</si>
  <si>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</si>
  <si>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</si>
  <si>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</si>
  <si>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</si>
  <si>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</si>
  <si>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</si>
  <si>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</si>
  <si>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</si>
  <si>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</si>
  <si>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</si>
  <si>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</si>
  <si>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</si>
  <si>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</si>
  <si>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</si>
  <si>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</si>
  <si>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</si>
  <si>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</si>
  <si>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</si>
  <si>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</si>
  <si>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</si>
  <si>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</si>
  <si>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</si>
  <si>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</si>
  <si>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</si>
  <si>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</si>
  <si>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</si>
  <si>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</si>
  <si>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</si>
  <si>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</si>
  <si>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</si>
  <si>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</si>
  <si>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</si>
  <si>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</si>
  <si>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</si>
  <si>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</si>
  <si>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</si>
  <si>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</si>
  <si>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</si>
  <si>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</si>
  <si>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</si>
  <si>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</si>
  <si>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</si>
  <si>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</si>
  <si>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</si>
  <si>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</si>
  <si>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</si>
  <si>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</si>
  <si>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</si>
  <si>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</si>
  <si>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</si>
  <si>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</si>
  <si>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</si>
  <si>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</si>
  <si>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</si>
  <si>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</si>
  <si>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</si>
  <si>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</si>
  <si>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</si>
  <si>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</si>
  <si>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</si>
  <si>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</si>
  <si>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</si>
  <si>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</si>
  <si>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</si>
  <si>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</si>
  <si>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</si>
  <si>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</si>
  <si>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</si>
  <si>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</si>
  <si>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</si>
  <si>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</si>
  <si>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</si>
  <si>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</si>
  <si>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</si>
  <si>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</si>
  <si>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</si>
  <si>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</si>
  <si>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</si>
  <si>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</si>
  <si>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</si>
  <si>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</si>
  <si>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</si>
  <si>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</si>
  <si>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</si>
  <si>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</si>
  <si>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</si>
  <si>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</si>
  <si>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</si>
  <si>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</si>
  <si>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</si>
  <si>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</si>
  <si>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</si>
  <si>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</si>
  <si>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</si>
  <si>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</si>
  <si>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</si>
  <si>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</si>
  <si>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</si>
  <si>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</si>
  <si>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</si>
  <si>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</si>
  <si>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</si>
  <si>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</si>
  <si>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</si>
  <si>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</si>
  <si>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</si>
  <si>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</si>
  <si>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</si>
  <si>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</si>
  <si>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</si>
  <si>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</si>
  <si>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</si>
  <si>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</si>
  <si>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</si>
  <si>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</si>
  <si>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</si>
  <si>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</si>
  <si>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</si>
  <si>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</si>
  <si>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</si>
  <si>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</si>
  <si>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</si>
  <si>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</si>
  <si>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</si>
  <si>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</si>
  <si>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</si>
  <si>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</si>
  <si>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</si>
  <si>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</si>
  <si>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</si>
  <si>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</si>
  <si>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</si>
  <si>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</si>
  <si>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</si>
  <si>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</si>
  <si>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</si>
  <si>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</si>
  <si>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</si>
  <si>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</si>
  <si>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</si>
  <si>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</si>
  <si>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</si>
  <si>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</si>
  <si>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</si>
  <si>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</si>
  <si>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</si>
  <si>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</si>
  <si>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</si>
  <si>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</si>
  <si>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</si>
  <si>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</si>
  <si>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</si>
  <si>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</si>
  <si>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</si>
  <si>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</si>
  <si>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</si>
  <si>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</si>
  <si>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</si>
  <si>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</si>
  <si>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</si>
  <si>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</si>
  <si>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</si>
  <si>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</si>
  <si>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</si>
  <si>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</si>
  <si>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</si>
  <si>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</si>
  <si>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</si>
  <si>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</si>
  <si>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</si>
  <si>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</si>
  <si>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</si>
  <si>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</si>
  <si>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</si>
  <si>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</si>
  <si>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</si>
  <si>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</si>
  <si>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</si>
  <si>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</si>
  <si>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</si>
  <si>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</si>
  <si>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</si>
  <si>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</si>
  <si>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</si>
  <si>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</si>
  <si>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</si>
  <si>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</si>
  <si>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</si>
  <si>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</si>
  <si>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</si>
  <si>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</si>
  <si>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</si>
  <si>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</si>
  <si>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</si>
  <si>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</si>
  <si>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</si>
  <si>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</si>
  <si>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</si>
  <si>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</si>
  <si>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</si>
  <si>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</si>
  <si>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</si>
  <si>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</si>
  <si>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</si>
  <si>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</si>
  <si>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</si>
  <si>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</si>
  <si>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</si>
  <si>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</si>
  <si>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</si>
  <si>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</si>
  <si>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</si>
  <si>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</si>
  <si>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</si>
  <si>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</si>
  <si>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</si>
  <si>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</si>
  <si>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</si>
  <si>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</si>
  <si>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</si>
  <si>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</si>
  <si>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</si>
  <si>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</si>
  <si>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</si>
  <si>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</si>
  <si>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</si>
  <si>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</si>
  <si>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</si>
  <si>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</si>
  <si>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</si>
  <si>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</si>
  <si>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</si>
  <si>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</si>
  <si>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</si>
  <si>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</si>
  <si>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</si>
  <si>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</si>
  <si>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</si>
  <si>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</si>
  <si>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</si>
  <si>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</si>
  <si>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</si>
  <si>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</si>
  <si>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</si>
  <si>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</si>
  <si>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</si>
  <si>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</si>
  <si>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</si>
  <si>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</si>
  <si>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</si>
  <si>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</si>
  <si>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</si>
  <si>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</si>
  <si>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</si>
  <si>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</si>
  <si>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</si>
  <si>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</si>
  <si>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</si>
  <si>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</si>
  <si>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</si>
  <si>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</si>
  <si>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</si>
  <si>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</si>
  <si>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</si>
  <si>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</si>
  <si>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</si>
  <si>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</si>
  <si>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</si>
  <si>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</si>
  <si>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</si>
  <si>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</si>
  <si>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</si>
  <si>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</si>
  <si>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</si>
  <si>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</si>
  <si>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</si>
  <si>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</si>
  <si>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</si>
  <si>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</si>
  <si>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</si>
  <si>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</si>
  <si>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</si>
  <si>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</si>
  <si>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</si>
  <si>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</si>
  <si>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</si>
  <si>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</si>
  <si>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</si>
  <si>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</si>
  <si>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</si>
  <si>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</si>
  <si>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</si>
  <si>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</si>
  <si>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</si>
  <si>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</si>
  <si>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</si>
  <si>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</si>
  <si>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</si>
  <si>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</si>
  <si>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</si>
  <si>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</si>
  <si>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</si>
  <si>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</si>
  <si>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</si>
  <si>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</si>
  <si>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</si>
  <si>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</si>
  <si>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</si>
  <si>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</si>
  <si>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</si>
  <si>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</si>
  <si>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</si>
  <si>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</si>
  <si>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</si>
  <si>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</si>
  <si>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</si>
  <si>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</si>
  <si>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</si>
  <si>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</si>
  <si>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</si>
  <si>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</si>
  <si>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</si>
  <si>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</si>
  <si>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</si>
  <si>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</si>
  <si>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</si>
  <si>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</si>
  <si>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</si>
  <si>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</si>
  <si>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</si>
  <si>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</si>
  <si>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</si>
  <si>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</si>
  <si>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</si>
  <si>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</si>
  <si>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</si>
  <si>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</si>
  <si>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</si>
  <si>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</si>
  <si>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</si>
  <si>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</si>
  <si>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</si>
  <si>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</si>
  <si>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</si>
  <si>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</si>
  <si>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</si>
  <si>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</si>
  <si>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</si>
  <si>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</si>
  <si>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</si>
  <si>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</si>
  <si>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</si>
  <si>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</si>
  <si>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</si>
  <si>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</si>
  <si>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</si>
  <si>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</si>
  <si>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</si>
  <si>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</si>
  <si>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</si>
  <si>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</si>
  <si>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</si>
  <si>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</si>
  <si>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</si>
  <si>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</si>
  <si>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</si>
  <si>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</si>
  <si>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</si>
  <si>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</si>
  <si>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</si>
  <si>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</si>
  <si>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</si>
  <si>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</si>
  <si>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</si>
  <si>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</si>
  <si>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</si>
  <si>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</si>
  <si>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</si>
  <si>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</si>
  <si>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</si>
  <si>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</si>
  <si>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</si>
  <si>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</si>
  <si>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</si>
  <si>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</si>
  <si>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</si>
  <si>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</si>
  <si>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</si>
  <si>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</si>
  <si>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</si>
  <si>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</si>
  <si>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</si>
  <si>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</si>
  <si>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</si>
  <si>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</si>
  <si>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</si>
  <si>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</si>
  <si>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</si>
  <si>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</si>
  <si>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</si>
  <si>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</si>
  <si>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</si>
  <si>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</si>
  <si>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</si>
  <si>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</si>
  <si>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</si>
  <si>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</si>
  <si>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</si>
  <si>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</si>
  <si>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</si>
  <si>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</si>
  <si>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</si>
  <si>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</si>
  <si>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</si>
  <si>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</si>
  <si>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</si>
  <si>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</si>
  <si>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</si>
  <si>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</si>
  <si>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</si>
  <si>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</si>
  <si>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</si>
  <si>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</si>
  <si>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</si>
  <si>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</si>
  <si>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</si>
  <si>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</si>
  <si>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</si>
  <si>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</si>
  <si>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</si>
  <si>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</si>
  <si>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</si>
  <si>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</si>
  <si>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</si>
  <si>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</si>
  <si>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</si>
  <si>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</si>
  <si>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</si>
  <si>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</si>
  <si>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</si>
  <si>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</si>
  <si>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</si>
  <si>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</si>
  <si>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</si>
  <si>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</si>
  <si>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</si>
  <si>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</si>
  <si>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</si>
  <si>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</si>
  <si>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</si>
  <si>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</si>
  <si>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</si>
  <si>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</si>
  <si>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</si>
  <si>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</si>
  <si>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</si>
  <si>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</si>
  <si>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</si>
  <si>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</si>
  <si>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</si>
  <si>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</si>
  <si>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</si>
  <si>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</si>
  <si>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</si>
  <si>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</si>
  <si>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</si>
  <si>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</si>
  <si>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</si>
  <si>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</si>
  <si>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</si>
  <si>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</si>
  <si>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</si>
  <si>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</si>
  <si>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</si>
  <si>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</si>
  <si>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</si>
  <si>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</si>
  <si>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</si>
  <si>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</si>
  <si>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</si>
  <si>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</si>
  <si>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</si>
  <si>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</si>
  <si>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</si>
  <si>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</si>
  <si>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</si>
  <si>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</si>
  <si>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</si>
  <si>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</si>
  <si>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</si>
  <si>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</si>
  <si>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</si>
  <si>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</si>
  <si>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</si>
  <si>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</si>
  <si>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</si>
  <si>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</si>
  <si>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</si>
  <si>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</si>
  <si>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</si>
  <si>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</si>
  <si>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</si>
  <si>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</si>
  <si>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</si>
  <si>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</si>
  <si>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</si>
  <si>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</si>
  <si>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</si>
  <si>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</si>
  <si>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</si>
  <si>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</si>
  <si>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</si>
  <si>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</si>
  <si>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</si>
  <si>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</si>
  <si>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</si>
  <si>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</si>
  <si>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</si>
  <si>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</si>
  <si>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</si>
  <si>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</si>
  <si>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</si>
  <si>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</si>
  <si>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</si>
  <si>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</si>
  <si>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</si>
  <si>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</si>
  <si>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</si>
  <si>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</si>
  <si>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</si>
  <si>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</si>
  <si>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</si>
  <si>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</si>
  <si>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</si>
  <si>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</si>
  <si>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</si>
  <si>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</si>
  <si>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</si>
  <si>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</si>
  <si>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</si>
  <si>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</si>
  <si>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</si>
  <si>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</si>
  <si>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</si>
  <si>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</si>
  <si>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</si>
  <si>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</si>
  <si>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</si>
  <si>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</si>
  <si>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</si>
  <si>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</si>
  <si>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</si>
  <si>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</si>
  <si>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</si>
  <si>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</si>
  <si>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</si>
  <si>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</si>
  <si>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</si>
  <si>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</si>
  <si>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</si>
  <si>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</si>
  <si>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</si>
  <si>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</si>
  <si>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</si>
  <si>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</si>
  <si>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</si>
  <si>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</si>
  <si>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</si>
  <si>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</si>
  <si>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</si>
  <si>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</si>
  <si>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</si>
  <si>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</si>
  <si>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</si>
  <si>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</si>
  <si>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</si>
  <si>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</si>
  <si>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</si>
  <si>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</si>
  <si>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</si>
  <si>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</si>
  <si>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</si>
  <si>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</si>
  <si>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</si>
  <si>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</si>
  <si>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</si>
  <si>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</si>
  <si>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</si>
  <si>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</si>
  <si>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</si>
  <si>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</si>
  <si>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</si>
  <si>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</si>
  <si>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</si>
  <si>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</si>
  <si>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</si>
  <si>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</si>
  <si>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</si>
  <si>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</si>
  <si>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</si>
  <si>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</si>
  <si>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</si>
  <si>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</si>
  <si>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</si>
  <si>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</si>
  <si>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</si>
  <si>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</si>
  <si>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</si>
  <si>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</si>
  <si>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</si>
  <si>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</si>
  <si>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</si>
  <si>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</si>
  <si>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</si>
  <si>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</si>
  <si>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</si>
  <si>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</si>
  <si>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</si>
  <si>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</si>
  <si>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</si>
  <si>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</si>
  <si>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</si>
  <si>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</si>
  <si>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</si>
  <si>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</si>
  <si>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</si>
  <si>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</si>
  <si>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</si>
  <si>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</si>
  <si>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</si>
  <si>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</si>
  <si>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</si>
  <si>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</si>
  <si>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</si>
  <si>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</si>
  <si>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</si>
  <si>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</si>
  <si>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</si>
  <si>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</si>
  <si>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</si>
  <si>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</si>
  <si>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</si>
  <si>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</si>
  <si>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</si>
  <si>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</si>
  <si>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</si>
  <si>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</si>
  <si>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</si>
  <si>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</si>
  <si>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</si>
  <si>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</si>
  <si>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</si>
  <si>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</si>
  <si>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</si>
  <si>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</si>
  <si>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</si>
  <si>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</si>
  <si>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</si>
  <si>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</si>
  <si>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</si>
  <si>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</si>
  <si>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</si>
  <si>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</si>
  <si>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</si>
  <si>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</si>
  <si>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</si>
  <si>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</si>
  <si>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</si>
  <si>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</si>
  <si>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</si>
  <si>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</si>
  <si>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</si>
  <si>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</si>
  <si>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</si>
  <si>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</si>
  <si>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</si>
  <si>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</si>
  <si>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</si>
  <si>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</si>
  <si>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</si>
  <si>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</si>
  <si>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</si>
  <si>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</si>
  <si>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</si>
  <si>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</si>
  <si>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</si>
  <si>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</si>
  <si>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</si>
  <si>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</si>
  <si>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</si>
  <si>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</si>
  <si>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</si>
  <si>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</si>
  <si>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</si>
  <si>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</si>
  <si>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</si>
  <si>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</si>
  <si>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</si>
  <si>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</si>
  <si>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</si>
  <si>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</si>
  <si>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</si>
  <si>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</si>
  <si>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</si>
  <si>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</si>
  <si>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</si>
  <si>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</si>
  <si>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</si>
  <si>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</si>
  <si>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</si>
  <si>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</si>
  <si>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</si>
  <si>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</si>
  <si>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</si>
  <si>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</si>
  <si>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</si>
  <si>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</si>
  <si>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</si>
  <si>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</si>
  <si>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</si>
  <si>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</si>
  <si>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</si>
  <si>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</si>
  <si>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</si>
  <si>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</si>
  <si>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</si>
  <si>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</si>
  <si>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</si>
  <si>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</si>
  <si>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</si>
  <si>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</si>
  <si>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</si>
  <si>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</si>
  <si>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</si>
  <si>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</si>
  <si>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</si>
  <si>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</si>
  <si>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</si>
  <si>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</si>
  <si>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</si>
  <si>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</si>
  <si>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</si>
  <si>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</si>
  <si>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</si>
  <si>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</si>
  <si>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</si>
  <si>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</si>
  <si>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</si>
  <si>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</si>
  <si>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</si>
  <si>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</si>
  <si>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</si>
  <si>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</si>
  <si>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</si>
  <si>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</si>
  <si>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</si>
  <si>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</si>
  <si>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</si>
  <si>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</si>
  <si>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</si>
  <si>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</si>
  <si>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</si>
  <si>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</si>
  <si>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</si>
  <si>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</si>
  <si>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</si>
  <si>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</si>
  <si>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</si>
  <si>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</si>
  <si>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</si>
  <si>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</si>
  <si>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</si>
  <si>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</si>
  <si>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</si>
  <si>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</si>
  <si>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</si>
  <si>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</si>
  <si>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</si>
  <si>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</si>
  <si>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</si>
  <si>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</si>
  <si>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</si>
  <si>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</si>
  <si>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</si>
  <si>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</si>
  <si>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</si>
  <si>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</si>
  <si>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</si>
  <si>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</si>
  <si>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</si>
  <si>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</si>
  <si>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</si>
  <si>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</si>
  <si>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</si>
  <si>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</si>
  <si>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</si>
  <si>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</si>
  <si>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</si>
  <si>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</si>
  <si>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</si>
  <si>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</si>
  <si>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</si>
  <si>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</si>
  <si>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</si>
  <si>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</si>
  <si>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</si>
  <si>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</si>
  <si>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</si>
  <si>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</si>
  <si>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</si>
  <si>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</si>
  <si>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</si>
  <si>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</si>
  <si>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</si>
  <si>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</si>
  <si>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</si>
  <si>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</si>
  <si>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</si>
  <si>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</si>
  <si>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</si>
  <si>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</si>
  <si>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</si>
  <si>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</si>
  <si>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</si>
  <si>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</si>
  <si>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</si>
  <si>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</si>
  <si>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</si>
  <si>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</si>
  <si>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</si>
  <si>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</si>
  <si>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</si>
  <si>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</si>
  <si>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</si>
  <si>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</si>
  <si>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</si>
  <si>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</si>
  <si>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</si>
  <si>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</si>
  <si>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</si>
  <si>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</si>
  <si>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</si>
  <si>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</si>
  <si>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</si>
  <si>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</si>
  <si>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</si>
  <si>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</si>
  <si>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</si>
  <si>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</si>
  <si>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</si>
  <si>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</si>
  <si>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</si>
  <si>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</si>
  <si>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</si>
  <si>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</si>
  <si>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</si>
  <si>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</si>
  <si>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</si>
  <si>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</si>
  <si>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</si>
  <si>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</si>
  <si>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</si>
  <si>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</si>
  <si>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</si>
  <si>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</si>
  <si>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</si>
  <si>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</si>
  <si>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</si>
  <si>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</si>
  <si>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</si>
  <si>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</si>
  <si>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</si>
  <si>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</si>
  <si>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</si>
  <si>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</si>
  <si>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</si>
  <si>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</si>
  <si>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</si>
  <si>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</si>
  <si>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</si>
  <si>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</si>
  <si>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</si>
  <si>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</si>
  <si>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</si>
  <si>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</si>
  <si>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</si>
  <si>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</si>
  <si>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</si>
  <si>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</si>
  <si>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</si>
  <si>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</si>
  <si>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</si>
  <si>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</si>
  <si>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</si>
  <si>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</si>
  <si>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</si>
  <si>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</si>
  <si>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</si>
  <si>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</si>
  <si>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</si>
  <si>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</si>
  <si>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</si>
  <si>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</si>
  <si>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</si>
  <si>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</si>
  <si>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</si>
  <si>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</si>
  <si>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</si>
  <si>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</si>
  <si>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</si>
  <si>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</si>
  <si>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</si>
  <si>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</si>
  <si>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</si>
  <si>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</si>
  <si>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</si>
  <si>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</si>
  <si>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</si>
  <si>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</si>
  <si>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</si>
  <si>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</si>
  <si>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</si>
  <si>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</si>
  <si>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</si>
  <si>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</si>
  <si>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</si>
  <si>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</si>
  <si>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</si>
  <si>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</si>
  <si>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</si>
  <si>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</si>
  <si>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</si>
  <si>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</si>
  <si>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</si>
  <si>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</si>
  <si>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</si>
  <si>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</si>
  <si>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</si>
  <si>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</si>
  <si>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</si>
  <si>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</si>
  <si>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</si>
  <si>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</si>
  <si>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</si>
  <si>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</si>
  <si>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</si>
  <si>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</si>
  <si>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</si>
  <si>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</si>
  <si>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</si>
  <si>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</si>
  <si>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</si>
  <si>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</si>
  <si>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</si>
  <si>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</si>
  <si>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</si>
  <si>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</si>
  <si>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</si>
  <si>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</si>
  <si>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</si>
  <si>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</si>
  <si>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</si>
  <si>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</si>
  <si>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</si>
  <si>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</si>
  <si>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</si>
  <si>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</si>
  <si>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</si>
  <si>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</si>
  <si>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</si>
  <si>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</si>
  <si>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</si>
  <si>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</si>
  <si>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</si>
  <si>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</si>
  <si>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</si>
  <si>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</si>
  <si>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</si>
  <si>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</si>
  <si>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</si>
  <si>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</si>
  <si>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</si>
  <si>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</si>
  <si>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</si>
  <si>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</si>
  <si>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</si>
  <si>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</si>
  <si>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</si>
  <si>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</si>
  <si>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</si>
  <si>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</si>
  <si>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</si>
  <si>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</si>
  <si>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</si>
  <si>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</si>
  <si>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</si>
  <si>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</si>
  <si>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</si>
  <si>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</si>
  <si>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</si>
  <si>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</si>
  <si>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</si>
  <si>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</si>
  <si>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</si>
  <si>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</si>
  <si>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</si>
  <si>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</si>
  <si>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</si>
  <si>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</si>
  <si>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</si>
  <si>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</si>
  <si>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</si>
  <si>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</si>
  <si>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</si>
  <si>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</si>
  <si>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</si>
  <si>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</si>
  <si>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</si>
  <si>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</si>
  <si>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</si>
  <si>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</si>
  <si>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</si>
  <si>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</si>
  <si>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</si>
  <si>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</si>
  <si>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</si>
  <si>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</si>
  <si>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</si>
  <si>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</si>
  <si>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</si>
  <si>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</si>
  <si>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</si>
  <si>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</si>
  <si>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</si>
  <si>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</si>
  <si>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</si>
  <si>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</si>
  <si>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</si>
  <si>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</si>
  <si>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</si>
  <si>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</si>
  <si>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</si>
  <si>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</si>
  <si>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</si>
  <si>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</si>
  <si>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</si>
  <si>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</si>
  <si>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</si>
  <si>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</si>
  <si>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</si>
  <si>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</si>
  <si>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</si>
  <si>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</si>
  <si>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</si>
  <si>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</si>
  <si>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</si>
  <si>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</si>
  <si>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</si>
  <si>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</si>
  <si>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</si>
  <si>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</si>
  <si>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</si>
  <si>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</si>
  <si>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</si>
  <si>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</si>
  <si>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</si>
  <si>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</si>
  <si>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</si>
  <si>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</si>
  <si>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</si>
  <si>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</si>
  <si>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</si>
  <si>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</si>
  <si>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</si>
  <si>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</si>
  <si>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</si>
  <si>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</si>
  <si>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</si>
  <si>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</si>
  <si>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</si>
  <si>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</si>
  <si>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</si>
  <si>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</si>
  <si>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</si>
  <si>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</si>
  <si>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</si>
  <si>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</si>
  <si>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</si>
  <si>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</si>
  <si>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</si>
  <si>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</si>
  <si>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</si>
  <si>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</si>
  <si>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</si>
  <si>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</si>
  <si>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</si>
  <si>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</si>
  <si>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</si>
  <si>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</si>
  <si>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</si>
  <si>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</si>
  <si>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</si>
  <si>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</si>
  <si>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</si>
  <si>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</si>
  <si>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</si>
  <si>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</si>
  <si>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</si>
  <si>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</si>
  <si>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</si>
  <si>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</si>
  <si>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</si>
  <si>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</si>
  <si>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</si>
  <si>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</si>
  <si>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</si>
  <si>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</si>
  <si>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</si>
  <si>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</si>
  <si>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</si>
  <si>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</si>
  <si>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</si>
  <si>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</si>
  <si>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</si>
  <si>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</si>
  <si>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</si>
  <si>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</si>
  <si>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</si>
  <si>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</si>
  <si>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</si>
  <si>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</si>
  <si>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</si>
  <si>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</si>
  <si>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</si>
  <si>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</si>
  <si>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</si>
  <si>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</si>
  <si>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</si>
  <si>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</si>
  <si>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</si>
  <si>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</si>
  <si>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</si>
  <si>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</si>
  <si>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</si>
  <si>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</si>
  <si>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</si>
  <si>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</si>
  <si>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</si>
  <si>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</si>
  <si>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</si>
  <si>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</si>
  <si>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</si>
  <si>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</si>
  <si>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</si>
  <si>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</si>
  <si>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</si>
  <si>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</si>
  <si>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</si>
  <si>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</si>
  <si>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</si>
  <si>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</si>
  <si>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</si>
  <si>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</si>
  <si>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</si>
  <si>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</si>
  <si>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</si>
  <si>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</si>
  <si>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</si>
  <si>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</si>
  <si>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</si>
  <si>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</si>
  <si>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</si>
  <si>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</si>
  <si>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</si>
  <si>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</si>
  <si>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</si>
  <si>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</si>
  <si>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</si>
  <si>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</si>
  <si>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</si>
  <si>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</si>
  <si>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</si>
  <si>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</si>
  <si>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</si>
  <si>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</si>
  <si>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</si>
  <si>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</si>
  <si>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</si>
  <si>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</si>
  <si>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</si>
  <si>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</si>
  <si>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</si>
  <si>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</si>
  <si>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</si>
  <si>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</si>
  <si>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</si>
  <si>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</si>
  <si>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</si>
  <si>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</si>
  <si>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</si>
  <si>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</si>
  <si>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</si>
  <si>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</si>
  <si>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</si>
  <si>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</si>
  <si>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</si>
  <si>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</si>
  <si>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</si>
  <si>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</si>
  <si>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</si>
  <si>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</si>
  <si>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</si>
  <si>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</si>
  <si>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</si>
  <si>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</si>
  <si>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</si>
  <si>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</si>
  <si>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</si>
  <si>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</si>
  <si>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</si>
  <si>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</si>
  <si>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</si>
  <si>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</si>
  <si>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</si>
  <si>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</si>
  <si>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</si>
  <si>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</si>
  <si>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</si>
  <si>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</si>
  <si>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</si>
  <si>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</si>
  <si>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</si>
  <si>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</si>
  <si>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</si>
  <si>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</si>
  <si>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</si>
  <si>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</si>
  <si>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</si>
  <si>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</si>
  <si>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</si>
  <si>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</si>
  <si>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</si>
  <si>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</si>
  <si>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</si>
  <si>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</si>
  <si>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</si>
  <si>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</si>
  <si>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</si>
  <si>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</si>
  <si>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</si>
  <si>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</si>
  <si>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</si>
  <si>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</si>
  <si>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</si>
  <si>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</si>
  <si>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</si>
  <si>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</si>
  <si>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</si>
  <si>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</si>
  <si>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</si>
  <si>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</si>
  <si>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</si>
  <si>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</si>
  <si>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</si>
  <si>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</si>
  <si>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</si>
  <si>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</si>
  <si>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</si>
  <si>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</si>
  <si>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</si>
  <si>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</si>
  <si>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</si>
  <si>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</si>
  <si>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</si>
  <si>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</si>
  <si>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</si>
  <si>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</si>
  <si>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</si>
  <si>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</si>
  <si>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</si>
  <si>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</si>
  <si>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</si>
  <si>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</si>
  <si>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</si>
  <si>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</si>
  <si>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</si>
  <si>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</si>
  <si>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</si>
  <si>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</si>
  <si>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</si>
  <si>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</si>
  <si>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</si>
  <si>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</si>
  <si>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</si>
  <si>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</si>
  <si>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</si>
  <si>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</si>
  <si>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</si>
  <si>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</si>
  <si>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</si>
  <si>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</si>
  <si>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</si>
  <si>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</si>
  <si>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</si>
  <si>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</si>
  <si>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</si>
  <si>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</si>
  <si>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</si>
  <si>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</si>
  <si>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</si>
  <si>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</si>
  <si>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</si>
  <si>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</si>
  <si>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</si>
  <si>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</si>
  <si>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</si>
  <si>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</si>
  <si>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</si>
  <si>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</si>
  <si>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</si>
  <si>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</si>
  <si>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</si>
  <si>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</si>
  <si>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</si>
  <si>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</si>
  <si>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</si>
  <si>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</si>
  <si>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</si>
  <si>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</si>
  <si>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</si>
  <si>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</si>
  <si>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</si>
  <si>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</si>
  <si>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</si>
  <si>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</si>
  <si>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</si>
  <si>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</si>
  <si>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</si>
  <si>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</si>
  <si>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</si>
  <si>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</si>
  <si>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</si>
  <si>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</si>
  <si>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</si>
  <si>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</si>
  <si>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</si>
  <si>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</si>
  <si>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</si>
  <si>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</si>
  <si>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</si>
  <si>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</si>
  <si>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</si>
  <si>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</si>
  <si>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</si>
  <si>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</si>
  <si>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</si>
  <si>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</si>
  <si>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</si>
  <si>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</si>
  <si>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</si>
  <si>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</si>
  <si>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</si>
  <si>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</si>
  <si>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</si>
  <si>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</si>
  <si>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</si>
  <si>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</si>
  <si>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</si>
  <si>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</si>
  <si>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</si>
  <si>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</si>
  <si>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</si>
  <si>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</si>
  <si>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</si>
  <si>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</si>
  <si>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</si>
  <si>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</si>
  <si>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</si>
  <si>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</si>
  <si>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</si>
  <si>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</si>
  <si>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</si>
  <si>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</si>
  <si>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</si>
  <si>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</si>
  <si>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</si>
  <si>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</si>
  <si>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</si>
  <si>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</si>
  <si>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</si>
  <si>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</si>
  <si>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</si>
  <si>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</si>
  <si>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</si>
  <si>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</si>
  <si>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</si>
  <si>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</si>
  <si>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</si>
  <si>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</si>
  <si>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</si>
  <si>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</si>
  <si>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</si>
  <si>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</si>
  <si>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</si>
  <si>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</si>
  <si>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</si>
  <si>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</si>
  <si>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</si>
  <si>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</si>
  <si>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</si>
  <si>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</si>
  <si>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</si>
  <si>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</si>
  <si>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</si>
  <si>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</si>
  <si>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</si>
  <si>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</si>
  <si>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</si>
  <si>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</si>
  <si>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</si>
  <si>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</si>
  <si>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</si>
  <si>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</si>
  <si>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</si>
  <si>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</si>
  <si>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</si>
  <si>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</si>
  <si>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</si>
  <si>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</si>
  <si>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</si>
  <si>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</si>
  <si>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</si>
  <si>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</si>
  <si>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</si>
  <si>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</si>
  <si>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</si>
  <si>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</si>
  <si>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</si>
  <si>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</si>
  <si>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</si>
  <si>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</si>
  <si>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</si>
  <si>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</si>
  <si>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</si>
  <si>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</si>
  <si>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</si>
  <si>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</si>
  <si>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</si>
  <si>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</si>
  <si>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</si>
  <si>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</si>
  <si>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</si>
  <si>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</si>
  <si>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</si>
  <si>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</si>
  <si>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</si>
  <si>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</si>
  <si>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</si>
  <si>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</si>
  <si>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</si>
  <si>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</si>
  <si>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</si>
  <si>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</si>
  <si>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</si>
  <si>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</si>
  <si>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</si>
  <si>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</si>
  <si>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</si>
  <si>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</si>
  <si>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</si>
  <si>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</si>
  <si>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</si>
  <si>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</si>
  <si>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</si>
  <si>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</si>
  <si>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</si>
  <si>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</si>
  <si>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</si>
  <si>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</si>
  <si>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</si>
  <si>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</si>
  <si>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</si>
  <si>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</si>
  <si>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</si>
  <si>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</si>
  <si>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</si>
  <si>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</si>
  <si>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</si>
  <si>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</si>
  <si>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</si>
  <si>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</si>
  <si>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</si>
  <si>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</si>
  <si>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</si>
  <si>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</si>
  <si>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</si>
  <si>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</si>
  <si>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</si>
  <si>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</si>
  <si>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</si>
  <si>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</si>
  <si>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</si>
  <si>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</si>
  <si>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</si>
  <si>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</si>
  <si>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</si>
  <si>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</si>
  <si>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</si>
  <si>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</si>
  <si>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</si>
  <si>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</si>
  <si>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</si>
  <si>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</si>
  <si>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</si>
  <si>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</si>
  <si>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</si>
  <si>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</si>
  <si>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</si>
  <si>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</si>
  <si>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</si>
  <si>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</si>
  <si>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</si>
  <si>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</si>
  <si>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</si>
  <si>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</si>
  <si>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</si>
  <si>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</si>
  <si>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</si>
  <si>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</si>
  <si>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</si>
  <si>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</si>
  <si>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</si>
  <si>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</si>
  <si>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</si>
  <si>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</si>
  <si>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</si>
  <si>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</si>
  <si>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</si>
  <si>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</si>
  <si>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</si>
  <si>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</si>
  <si>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</si>
  <si>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</si>
  <si>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</si>
  <si>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</si>
  <si>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</si>
  <si>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</si>
  <si>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</si>
  <si>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</si>
  <si>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</si>
  <si>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</si>
  <si>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</si>
  <si>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</si>
  <si>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</si>
  <si>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</si>
  <si>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</si>
  <si>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</si>
  <si>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</si>
  <si>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</si>
  <si>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</si>
  <si>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</si>
  <si>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</si>
  <si>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</si>
  <si>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</si>
  <si>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</si>
  <si>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</si>
  <si>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</si>
  <si>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</si>
  <si>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</si>
  <si>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</si>
  <si>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</si>
  <si>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</si>
  <si>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</si>
  <si>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</si>
  <si>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</si>
  <si>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</si>
  <si>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</si>
  <si>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</si>
  <si>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</si>
  <si>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</si>
  <si>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</si>
  <si>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</si>
  <si>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</si>
  <si>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</si>
  <si>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</si>
  <si>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</si>
  <si>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</si>
  <si>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</si>
  <si>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</si>
  <si>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</si>
  <si>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</si>
  <si>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</si>
  <si>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</si>
  <si>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</si>
  <si>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</si>
  <si>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</si>
  <si>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</si>
  <si>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</si>
  <si>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</si>
  <si>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</si>
  <si>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</si>
  <si>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</si>
  <si>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</si>
  <si>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</si>
  <si>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</si>
  <si>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</si>
  <si>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</si>
  <si>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</si>
  <si>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</si>
  <si>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</si>
  <si>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</si>
  <si>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</si>
  <si>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</si>
  <si>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</si>
  <si>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</si>
  <si>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</si>
  <si>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</si>
  <si>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</si>
  <si>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</si>
  <si>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</si>
  <si>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</si>
  <si>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</si>
  <si>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</si>
  <si>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</si>
  <si>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</si>
  <si>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</si>
  <si>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</si>
  <si>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</si>
  <si>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</si>
  <si>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</si>
  <si>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</si>
  <si>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</si>
  <si>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</si>
  <si>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</si>
  <si>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</si>
  <si>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</si>
  <si>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</si>
  <si>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</si>
  <si>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</si>
  <si>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</si>
  <si>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</si>
  <si>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</si>
  <si>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</si>
  <si>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</si>
  <si>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</si>
  <si>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</si>
  <si>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</si>
  <si>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</si>
  <si>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</si>
  <si>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</si>
  <si>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</si>
  <si>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</si>
  <si>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</si>
  <si>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</si>
  <si>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</si>
  <si>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</si>
  <si>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</si>
  <si>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</si>
  <si>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</si>
  <si>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</si>
  <si>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</si>
  <si>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</si>
  <si>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</si>
  <si>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</si>
  <si>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</si>
  <si>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</si>
  <si>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</si>
  <si>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</si>
  <si>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</si>
  <si>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</si>
  <si>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</si>
  <si>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</si>
  <si>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</si>
  <si>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</si>
  <si>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</si>
  <si>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</si>
  <si>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</si>
  <si>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</si>
  <si>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</si>
  <si>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</si>
  <si>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</si>
  <si>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</si>
  <si>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</si>
  <si>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</si>
  <si>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</si>
  <si>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</si>
  <si>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</si>
  <si>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</si>
  <si>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</si>
  <si>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</si>
  <si>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</si>
  <si>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</si>
  <si>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</si>
  <si>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</si>
  <si>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</si>
  <si>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</si>
  <si>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</si>
  <si>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</si>
  <si>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</si>
  <si>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</si>
  <si>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</si>
  <si>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</si>
  <si>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</si>
  <si>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</si>
  <si>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</si>
  <si>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</si>
  <si>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</si>
  <si>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</si>
  <si>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</si>
  <si>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</si>
  <si>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</si>
  <si>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</si>
  <si>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</si>
  <si>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</si>
  <si>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</si>
  <si>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</si>
  <si>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</si>
  <si>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</si>
  <si>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</si>
  <si>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</si>
  <si>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</si>
  <si>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</si>
  <si>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</si>
  <si>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</si>
  <si>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</si>
  <si>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</si>
  <si>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</si>
  <si>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</si>
  <si>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</si>
  <si>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</si>
  <si>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</si>
  <si>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</si>
  <si>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</si>
  <si>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</si>
  <si>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</si>
  <si>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</si>
  <si>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</si>
  <si>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</si>
  <si>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</si>
  <si>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</si>
  <si>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</si>
  <si>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</si>
  <si>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</si>
  <si>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</si>
  <si>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</si>
  <si>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</si>
  <si>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</si>
  <si>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</si>
  <si>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</si>
  <si>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</si>
  <si>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</si>
  <si>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</si>
  <si>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</si>
  <si>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</si>
  <si>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</si>
  <si>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</si>
  <si>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</si>
  <si>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</si>
  <si>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</si>
  <si>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</si>
  <si>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</si>
  <si>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</si>
  <si>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</si>
  <si>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</si>
  <si>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</si>
  <si>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</si>
  <si>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</si>
  <si>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</si>
  <si>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</si>
  <si>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</si>
  <si>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</si>
  <si>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</si>
  <si>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</si>
  <si>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</si>
  <si>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</si>
  <si>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</si>
  <si>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</si>
  <si>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</si>
  <si>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</si>
  <si>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</si>
  <si>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</si>
  <si>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</si>
  <si>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</si>
  <si>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</si>
  <si>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</si>
  <si>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</si>
  <si>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</si>
  <si>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</si>
  <si>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</si>
  <si>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</si>
  <si>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</si>
  <si>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</si>
  <si>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</si>
  <si>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</si>
  <si>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</si>
  <si>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</si>
  <si>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</si>
  <si>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</si>
  <si>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</si>
  <si>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</si>
  <si>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</si>
  <si>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</si>
  <si>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</si>
  <si>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</si>
  <si>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</si>
  <si>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</si>
  <si>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</si>
  <si>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</si>
  <si>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</si>
  <si>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</si>
  <si>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</si>
  <si>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</si>
  <si>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</si>
  <si>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</si>
  <si>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</si>
  <si>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</si>
  <si>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</si>
  <si>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</si>
  <si>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</si>
  <si>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</si>
  <si>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</si>
  <si>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</si>
  <si>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</si>
  <si>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</si>
  <si>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</si>
  <si>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</si>
  <si>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</si>
  <si>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</si>
  <si>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</si>
  <si>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</si>
  <si>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</si>
  <si>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</si>
  <si>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</si>
  <si>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</si>
  <si>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</si>
  <si>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</si>
  <si>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</si>
  <si>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</si>
  <si>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</si>
  <si>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</si>
  <si>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</si>
  <si>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</si>
  <si>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</si>
  <si>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</si>
  <si>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</si>
  <si>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</si>
  <si>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</si>
  <si>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</si>
  <si>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</si>
  <si>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</si>
  <si>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</si>
  <si>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</si>
  <si>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</si>
  <si>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</si>
  <si>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</si>
  <si>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</si>
  <si>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</si>
  <si>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</si>
  <si>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</si>
  <si>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</si>
  <si>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</si>
  <si>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</si>
  <si>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</si>
  <si>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</si>
  <si>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</si>
  <si>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</si>
  <si>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</si>
  <si>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</si>
  <si>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</si>
  <si>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</si>
  <si>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</si>
  <si>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</si>
  <si>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</si>
  <si>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</si>
  <si>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</si>
  <si>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</si>
  <si>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</si>
  <si>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</si>
  <si>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</si>
  <si>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</si>
  <si>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</si>
  <si>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</si>
  <si>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</si>
  <si>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</si>
  <si>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</si>
  <si>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</si>
  <si>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</si>
  <si>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</si>
  <si>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</si>
  <si>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</si>
  <si>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</si>
  <si>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</si>
  <si>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</si>
  <si>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</si>
  <si>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</si>
  <si>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</si>
  <si>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</si>
  <si>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</si>
  <si>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</si>
  <si>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</si>
  <si>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</si>
  <si>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</si>
  <si>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</si>
  <si>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</si>
  <si>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</si>
  <si>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</si>
  <si>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</si>
  <si>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</si>
  <si>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</si>
  <si>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</si>
  <si>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</si>
  <si>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</si>
  <si>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</si>
  <si>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</si>
  <si>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</si>
  <si>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</si>
  <si>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</si>
  <si>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</si>
  <si>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</si>
  <si>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</si>
  <si>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</si>
  <si>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</si>
  <si>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</si>
  <si>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</si>
  <si>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</si>
  <si>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</si>
  <si>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</si>
  <si>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</si>
  <si>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</si>
  <si>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</si>
  <si>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</si>
  <si>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</si>
  <si>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</si>
  <si>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</si>
  <si>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</si>
  <si>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</si>
  <si>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</si>
  <si>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</si>
  <si>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</si>
  <si>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</si>
  <si>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</si>
  <si>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</si>
  <si>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</si>
  <si>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</si>
  <si>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</si>
  <si>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</si>
  <si>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</si>
  <si>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</si>
  <si>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</si>
  <si>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</si>
  <si>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</si>
  <si>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</si>
  <si>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</si>
  <si>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</si>
  <si>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</si>
  <si>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</si>
  <si>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</si>
  <si>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</si>
  <si>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</si>
  <si>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</si>
  <si>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</si>
  <si>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</si>
  <si>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</si>
  <si>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</si>
  <si>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</si>
  <si>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</si>
  <si>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</si>
  <si>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</si>
  <si>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</si>
  <si>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</si>
  <si>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</si>
  <si>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</si>
  <si>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</si>
  <si>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</si>
  <si>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</si>
  <si>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</si>
  <si>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</si>
  <si>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</si>
  <si>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</si>
  <si>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</si>
  <si>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</si>
  <si>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</si>
  <si>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</si>
  <si>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</si>
  <si>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</si>
  <si>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</si>
  <si>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</si>
  <si>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</si>
  <si>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</si>
  <si>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</si>
  <si>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</si>
  <si>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</si>
  <si>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</si>
  <si>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</si>
  <si>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</si>
  <si>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</si>
  <si>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</si>
  <si>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</si>
  <si>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</si>
  <si>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</si>
  <si>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</si>
  <si>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</si>
  <si>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</si>
  <si>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</si>
  <si>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</si>
  <si>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</si>
  <si>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</si>
  <si>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</si>
  <si>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</si>
  <si>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</si>
  <si>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</si>
  <si>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</si>
  <si>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</si>
  <si>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</si>
  <si>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</si>
  <si>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</si>
  <si>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</si>
  <si>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</si>
  <si>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</si>
  <si>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</si>
  <si>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</si>
  <si>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</si>
  <si>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</si>
  <si>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</si>
  <si>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</si>
  <si>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</si>
  <si>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</si>
  <si>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</si>
  <si>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</si>
  <si>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</si>
  <si>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</si>
  <si>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</si>
  <si>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</si>
  <si>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</si>
  <si>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</si>
  <si>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</si>
  <si>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</si>
  <si>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</si>
  <si>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</si>
  <si>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</si>
  <si>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</si>
  <si>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</si>
  <si>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</si>
  <si>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</si>
  <si>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</si>
  <si>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</si>
  <si>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</si>
  <si>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</si>
  <si>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</si>
  <si>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</si>
  <si>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</si>
  <si>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</si>
  <si>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</si>
  <si>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</si>
  <si>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</si>
  <si>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</si>
  <si>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</si>
  <si>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</si>
  <si>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</si>
  <si>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</si>
  <si>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</si>
  <si>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</si>
  <si>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</si>
  <si>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</si>
  <si>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</si>
  <si>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</si>
  <si>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</si>
  <si>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</si>
  <si>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</si>
  <si>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</si>
  <si>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</si>
  <si>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</si>
  <si>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</si>
  <si>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</si>
  <si>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</si>
  <si>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</si>
  <si>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</si>
  <si>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</si>
  <si>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</si>
  <si>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</si>
  <si>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</si>
  <si>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</si>
  <si>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</si>
  <si>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</si>
  <si>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</si>
  <si>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</si>
  <si>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</si>
  <si>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</si>
  <si>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</si>
  <si>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</si>
  <si>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</si>
  <si>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</si>
  <si>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</si>
  <si>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</si>
  <si>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</si>
  <si>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</si>
  <si>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</si>
  <si>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</si>
  <si>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</si>
  <si>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</si>
  <si>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</si>
  <si>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</si>
  <si>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</si>
  <si>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</si>
  <si>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</si>
  <si>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</si>
  <si>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</si>
  <si>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</si>
  <si>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</si>
  <si>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</si>
  <si>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</si>
  <si>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</si>
  <si>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</si>
  <si>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</si>
  <si>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</si>
  <si>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</si>
  <si>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</si>
  <si>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</si>
  <si>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</si>
  <si>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</si>
  <si>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</si>
  <si>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</si>
  <si>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</si>
  <si>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</si>
  <si>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</si>
  <si>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</si>
  <si>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</si>
  <si>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</si>
  <si>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</si>
  <si>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</si>
  <si>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</si>
  <si>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</si>
  <si>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</si>
  <si>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</si>
  <si>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</si>
  <si>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</si>
  <si>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</si>
  <si>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</si>
  <si>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</si>
  <si>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</si>
  <si>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</si>
  <si>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</si>
  <si>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</si>
  <si>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</si>
  <si>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</si>
  <si>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</si>
  <si>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</si>
  <si>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</si>
  <si>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</si>
  <si>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</si>
  <si>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</si>
  <si>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</si>
  <si>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</si>
  <si>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</si>
  <si>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</si>
  <si>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</si>
  <si>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</si>
  <si>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</si>
  <si>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</si>
  <si>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</si>
  <si>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</si>
  <si>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</si>
  <si>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</si>
  <si>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</si>
  <si>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</si>
  <si>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</si>
  <si>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</si>
  <si>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</si>
  <si>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</si>
  <si>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</si>
  <si>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</si>
  <si>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</si>
  <si>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</si>
  <si>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</si>
  <si>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</si>
  <si>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</si>
  <si>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</si>
  <si>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</si>
  <si>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</si>
  <si>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</si>
  <si>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</si>
  <si>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</si>
  <si>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</si>
  <si>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</si>
  <si>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</si>
  <si>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</si>
  <si>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</si>
  <si>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</si>
  <si>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</si>
  <si>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</si>
  <si>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</si>
  <si>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</si>
  <si>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</si>
  <si>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</si>
  <si>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</si>
  <si>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</si>
  <si>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</si>
  <si>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</si>
  <si>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</si>
  <si>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</si>
  <si>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</si>
  <si>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</si>
  <si>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</si>
  <si>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</si>
  <si>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</si>
  <si>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</si>
  <si>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</si>
  <si>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</si>
  <si>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</si>
  <si>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</si>
  <si>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</si>
  <si>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</si>
  <si>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</si>
  <si>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</si>
  <si>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</si>
  <si>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</si>
  <si>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</si>
  <si>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</si>
  <si>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</si>
  <si>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</si>
  <si>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</si>
  <si>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</si>
  <si>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</si>
  <si>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</si>
  <si>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</si>
  <si>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</si>
  <si>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</si>
  <si>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</si>
  <si>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</si>
  <si>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</si>
  <si>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</si>
  <si>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</si>
  <si>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</si>
  <si>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</si>
  <si>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</si>
  <si>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</si>
  <si>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</si>
  <si>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</si>
  <si>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</si>
  <si>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</si>
  <si>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</si>
  <si>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</si>
  <si>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</si>
  <si>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</si>
  <si>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</si>
  <si>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</si>
  <si>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</si>
  <si>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</si>
  <si>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</si>
  <si>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</si>
  <si>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</si>
  <si>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</si>
  <si>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</si>
  <si>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</si>
  <si>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</si>
  <si>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</si>
  <si>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</si>
  <si>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</si>
  <si>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</si>
  <si>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</si>
  <si>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</si>
  <si>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</si>
  <si>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</si>
  <si>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</si>
  <si>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</si>
  <si>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</si>
  <si>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</si>
  <si>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</si>
  <si>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</si>
  <si>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</si>
  <si>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</si>
  <si>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</si>
  <si>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</si>
  <si>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</si>
  <si>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</si>
  <si>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</si>
  <si>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</si>
  <si>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</si>
  <si>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</si>
  <si>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</si>
  <si>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</si>
  <si>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</si>
  <si>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</si>
  <si>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</si>
  <si>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</si>
  <si>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</si>
  <si>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</si>
  <si>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</si>
  <si>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</si>
  <si>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</si>
  <si>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</si>
  <si>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</si>
  <si>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</si>
  <si>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</si>
  <si>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</si>
  <si>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</si>
  <si>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</si>
  <si>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</si>
  <si>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</si>
  <si>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</si>
  <si>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</si>
  <si>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</si>
  <si>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</si>
  <si>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</si>
  <si>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</si>
  <si>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</si>
  <si>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</si>
  <si>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</si>
  <si>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</si>
  <si>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</si>
  <si>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</si>
  <si>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</si>
  <si>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</si>
  <si>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</si>
  <si>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</si>
  <si>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</si>
  <si>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</si>
  <si>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</si>
  <si>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</si>
  <si>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</si>
  <si>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</si>
  <si>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</si>
  <si>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</si>
  <si>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</si>
  <si>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</si>
  <si>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</si>
  <si>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</si>
  <si>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</si>
  <si>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</si>
  <si>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</si>
  <si>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</si>
  <si>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</si>
  <si>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</si>
  <si>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</si>
  <si>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</si>
  <si>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</si>
  <si>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</si>
  <si>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</si>
  <si>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</si>
  <si>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</si>
  <si>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</si>
  <si>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</si>
  <si>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</si>
  <si>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</si>
  <si>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</si>
  <si>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</si>
  <si>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</si>
  <si>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</si>
  <si>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</si>
  <si>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</si>
  <si>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</si>
  <si>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</si>
  <si>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</si>
  <si>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</si>
  <si>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</si>
  <si>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</si>
  <si>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</si>
  <si>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</si>
  <si>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</si>
  <si>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</si>
  <si>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</si>
  <si>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</si>
  <si>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</si>
  <si>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</si>
  <si>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</si>
  <si>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</si>
  <si>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</si>
  <si>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</si>
  <si>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</si>
  <si>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</si>
  <si>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</si>
  <si>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</si>
  <si>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</si>
  <si>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</si>
  <si>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</si>
  <si>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</si>
  <si>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</si>
  <si>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</si>
  <si>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</si>
  <si>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</si>
  <si>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</si>
  <si>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</si>
  <si>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</si>
  <si>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</si>
  <si>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</si>
  <si>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</si>
  <si>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</si>
  <si>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</si>
  <si>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</si>
  <si>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</si>
  <si>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</si>
  <si>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</si>
  <si>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</si>
  <si>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</si>
  <si>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</si>
  <si>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</si>
  <si>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</si>
  <si>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</si>
  <si>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</si>
  <si>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</si>
  <si>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</si>
  <si>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</si>
  <si>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</si>
  <si>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</si>
  <si>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</si>
  <si>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</si>
  <si>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</si>
  <si>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</si>
  <si>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</si>
  <si>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</si>
  <si>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</si>
  <si>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</si>
  <si>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</si>
  <si>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</si>
  <si>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</si>
  <si>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</si>
  <si>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</si>
  <si>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</si>
  <si>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</si>
  <si>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</si>
  <si>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</si>
  <si>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</si>
  <si>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</si>
  <si>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</si>
  <si>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</si>
  <si>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</si>
  <si>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</si>
  <si>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</si>
  <si>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</si>
  <si>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</si>
  <si>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</si>
  <si>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</si>
  <si>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</si>
  <si>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</si>
  <si>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</si>
  <si>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</si>
  <si>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</si>
  <si>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</si>
  <si>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</si>
  <si>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</si>
  <si>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</si>
  <si>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</si>
  <si>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</si>
  <si>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</si>
  <si>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</si>
  <si>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</si>
  <si>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</si>
  <si>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</si>
  <si>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</si>
  <si>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</si>
  <si>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</si>
  <si>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</si>
  <si>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</si>
  <si>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</si>
  <si>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</si>
  <si>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</si>
  <si>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</si>
  <si>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</si>
  <si>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</si>
  <si>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</si>
  <si>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</si>
  <si>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</si>
  <si>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</si>
  <si>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</si>
  <si>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</si>
  <si>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</si>
  <si>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</si>
  <si>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</si>
  <si>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</si>
  <si>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</si>
  <si>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</si>
  <si>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</si>
  <si>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</si>
  <si>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</si>
  <si>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</si>
  <si>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</si>
  <si>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</si>
  <si>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</si>
  <si>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</si>
  <si>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</si>
  <si>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</si>
  <si>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</si>
  <si>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</si>
  <si>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</si>
  <si>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</si>
  <si>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</si>
  <si>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</si>
  <si>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</si>
  <si>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</si>
  <si>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</si>
  <si>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</si>
  <si>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</si>
  <si>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</si>
  <si>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</si>
  <si>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</si>
  <si>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</si>
  <si>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</si>
  <si>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</si>
  <si>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</si>
  <si>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</si>
  <si>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</si>
  <si>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</si>
  <si>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</si>
  <si>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</si>
  <si>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</si>
  <si>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</si>
  <si>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</si>
  <si>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</si>
  <si>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</si>
  <si>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</si>
  <si>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</si>
  <si>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</si>
  <si>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</si>
  <si>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</si>
  <si>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</si>
  <si>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</si>
  <si>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</si>
  <si>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</si>
  <si>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</si>
  <si>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</si>
  <si>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</si>
  <si>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</si>
  <si>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</si>
  <si>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</si>
  <si>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</si>
  <si>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</si>
  <si>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</si>
  <si>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</si>
  <si>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</si>
  <si>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</si>
  <si>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</si>
  <si>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</si>
  <si>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</si>
  <si>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</si>
  <si>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</si>
  <si>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</si>
  <si>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</si>
  <si>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</si>
  <si>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</si>
  <si>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</si>
  <si>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</si>
  <si>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</si>
  <si>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</si>
  <si>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</si>
  <si>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</si>
  <si>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</si>
  <si>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</si>
  <si>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</si>
  <si>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</si>
  <si>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</si>
  <si>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</si>
  <si>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</si>
  <si>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</si>
  <si>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</si>
  <si>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</si>
  <si>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</si>
  <si>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</si>
  <si>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</si>
  <si>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</si>
  <si>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</si>
  <si>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</si>
  <si>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</si>
  <si>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</si>
  <si>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</si>
  <si>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</si>
  <si>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</si>
  <si>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</si>
  <si>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</si>
  <si>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</si>
  <si>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</si>
  <si>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</si>
  <si>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</si>
  <si>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</si>
  <si>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</si>
  <si>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</si>
  <si>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</si>
  <si>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</si>
  <si>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</si>
  <si>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</si>
  <si>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</si>
  <si>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</si>
  <si>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</si>
  <si>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</si>
  <si>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</si>
  <si>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</si>
  <si>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</si>
  <si>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</si>
  <si>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</si>
  <si>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</si>
  <si>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</si>
  <si>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</si>
  <si>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</si>
  <si>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</si>
  <si>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</si>
  <si>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</si>
  <si>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</si>
  <si>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</si>
  <si>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</si>
  <si>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</si>
  <si>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</si>
  <si>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</si>
  <si>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</si>
  <si>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</si>
  <si>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</si>
  <si>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</si>
  <si>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</si>
  <si>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</si>
  <si>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</si>
  <si>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</si>
  <si>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</si>
  <si>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</si>
  <si>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</si>
  <si>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</si>
  <si>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</si>
  <si>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</si>
  <si>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</si>
  <si>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</si>
  <si>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</si>
  <si>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</si>
  <si>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</si>
  <si>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</si>
  <si>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</si>
  <si>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</si>
  <si>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</si>
  <si>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</si>
  <si>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</si>
  <si>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</si>
  <si>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</si>
  <si>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</si>
  <si>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</si>
  <si>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</si>
  <si>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</si>
  <si>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</si>
  <si>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</si>
  <si>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</si>
  <si>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</si>
  <si>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</si>
  <si>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</si>
  <si>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</si>
  <si>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</si>
  <si>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</si>
  <si>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</si>
  <si>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</si>
  <si>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</si>
  <si>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</si>
  <si>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</si>
  <si>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</si>
  <si>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</si>
  <si>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</si>
  <si>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</si>
  <si>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</si>
  <si>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</si>
  <si>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</si>
  <si>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</si>
  <si>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</si>
  <si>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</si>
  <si>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</si>
  <si>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</si>
  <si>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</si>
  <si>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</si>
  <si>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</si>
  <si>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</si>
  <si>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</si>
  <si>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</si>
  <si>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</si>
  <si>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</si>
  <si>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</si>
  <si>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</si>
  <si>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</si>
  <si>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</si>
  <si>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</si>
  <si>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</si>
  <si>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</si>
  <si>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</si>
  <si>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</si>
  <si>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</si>
  <si>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</si>
  <si>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</si>
  <si>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</si>
  <si>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</si>
  <si>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</si>
  <si>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</si>
  <si>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</si>
  <si>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</si>
  <si>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</si>
  <si>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</si>
  <si>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</si>
  <si>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</si>
  <si>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</si>
  <si>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</si>
  <si>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</si>
  <si>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</si>
  <si>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</si>
  <si>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</si>
  <si>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</si>
  <si>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</si>
  <si>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</si>
  <si>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</si>
  <si>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</si>
  <si>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</si>
  <si>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</si>
  <si>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</si>
  <si>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</si>
  <si>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</si>
  <si>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</si>
  <si>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</si>
  <si>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</si>
  <si>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</si>
  <si>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</si>
  <si>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</si>
  <si>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</si>
  <si>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</si>
  <si>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</si>
  <si>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</si>
  <si>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</si>
  <si>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</si>
  <si>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</si>
  <si>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</si>
  <si>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</si>
  <si>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</si>
  <si>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</si>
  <si>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</si>
  <si>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</si>
  <si>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</si>
  <si>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</si>
  <si>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</si>
  <si>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</si>
  <si>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</si>
  <si>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</si>
  <si>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</si>
  <si>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</si>
  <si>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</si>
  <si>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</si>
  <si>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</si>
  <si>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</si>
  <si>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</si>
  <si>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</si>
  <si>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</si>
  <si>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</si>
  <si>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</si>
  <si>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</si>
  <si>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</si>
  <si>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</si>
  <si>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</si>
  <si>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</si>
  <si>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</si>
  <si>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</si>
  <si>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</si>
  <si>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</si>
  <si>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</si>
  <si>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</si>
  <si>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</si>
  <si>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</si>
  <si>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</si>
  <si>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</si>
  <si>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</si>
  <si>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</si>
  <si>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</si>
  <si>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</si>
  <si>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</si>
  <si>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</si>
  <si>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</si>
  <si>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</si>
  <si>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</si>
  <si>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</si>
  <si>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</si>
  <si>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</si>
  <si>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</si>
  <si>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</si>
  <si>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</si>
  <si>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</si>
  <si>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</si>
  <si>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</si>
  <si>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</si>
  <si>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</si>
  <si>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</si>
  <si>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</si>
  <si>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</si>
  <si>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</si>
  <si>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</si>
  <si>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</si>
  <si>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</si>
  <si>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</si>
  <si>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</si>
  <si>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</si>
  <si>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</si>
  <si>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</si>
  <si>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</si>
  <si>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</si>
  <si>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</si>
  <si>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</si>
  <si>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</si>
  <si>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</si>
  <si>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</si>
  <si>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</si>
  <si>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</si>
  <si>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</si>
  <si>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</si>
  <si>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</si>
  <si>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</si>
  <si>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</si>
  <si>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</si>
  <si>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</si>
  <si>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</si>
  <si>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</si>
  <si>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</si>
  <si>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</si>
  <si>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</si>
  <si>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</si>
  <si>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</si>
  <si>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</si>
  <si>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</si>
  <si>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</si>
  <si>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</si>
  <si>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</si>
  <si>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</si>
  <si>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</si>
  <si>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</si>
  <si>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</si>
  <si>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</si>
  <si>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</si>
  <si>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</si>
  <si>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</si>
  <si>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</si>
  <si>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</si>
  <si>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</si>
  <si>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</si>
  <si>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</si>
  <si>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</si>
  <si>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</si>
  <si>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</si>
  <si>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</si>
  <si>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</si>
  <si>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</si>
  <si>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</si>
  <si>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</si>
  <si>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</si>
  <si>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</si>
  <si>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</si>
  <si>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</si>
  <si>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</si>
  <si>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</si>
  <si>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</si>
  <si>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</si>
  <si>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</si>
  <si>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</si>
  <si>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</si>
  <si>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</si>
  <si>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</si>
  <si>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</si>
  <si>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</si>
  <si>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</si>
  <si>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</si>
  <si>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</si>
  <si>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</si>
  <si>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</si>
  <si>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</si>
  <si>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</si>
  <si>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</si>
  <si>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</si>
  <si>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</si>
  <si>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</si>
  <si>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</si>
  <si>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</si>
  <si>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</si>
  <si>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</si>
  <si>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</si>
  <si>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</si>
  <si>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</si>
  <si>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</si>
  <si>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</si>
  <si>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</si>
  <si>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</si>
  <si>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</si>
  <si>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</si>
  <si>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</si>
  <si>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</si>
  <si>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</si>
  <si>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</si>
  <si>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</si>
  <si>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</si>
  <si>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</si>
  <si>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</si>
  <si>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</si>
  <si>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</si>
  <si>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</si>
  <si>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</si>
  <si>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</si>
  <si>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</si>
  <si>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</si>
  <si>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</si>
  <si>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</si>
  <si>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</si>
  <si>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</si>
  <si>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</si>
  <si>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</si>
  <si>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</si>
  <si>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</si>
  <si>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</si>
  <si>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</si>
  <si>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</si>
  <si>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</si>
  <si>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</si>
  <si>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</si>
  <si>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</si>
  <si>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</si>
  <si>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</si>
  <si>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</si>
  <si>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</si>
  <si>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</si>
  <si>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</si>
  <si>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</si>
  <si>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</si>
  <si>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</si>
  <si>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</si>
  <si>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</si>
  <si>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</si>
  <si>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</si>
  <si>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</si>
  <si>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</si>
  <si>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</si>
  <si>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</si>
  <si>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</si>
  <si>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</si>
  <si>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</si>
  <si>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</si>
  <si>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</si>
  <si>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</si>
  <si>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</si>
  <si>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</si>
  <si>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</si>
  <si>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</si>
  <si>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</si>
  <si>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</si>
  <si>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</si>
  <si>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</si>
  <si>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</si>
  <si>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</si>
  <si>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</si>
  <si>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</si>
  <si>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</si>
  <si>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</si>
  <si>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</si>
  <si>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</si>
  <si>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</si>
  <si>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</si>
  <si>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</si>
  <si>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</si>
  <si>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</si>
  <si>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</si>
  <si>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</si>
  <si>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</si>
  <si>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</si>
  <si>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</si>
  <si>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</si>
  <si>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</si>
  <si>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</si>
  <si>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</si>
  <si>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</si>
  <si>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</si>
  <si>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</si>
  <si>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</si>
  <si>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</si>
  <si>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</si>
  <si>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</si>
  <si>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</si>
  <si>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</si>
  <si>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</si>
  <si>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</si>
  <si>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</si>
  <si>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</si>
  <si>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</si>
  <si>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</si>
  <si>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</si>
  <si>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</si>
  <si>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</si>
  <si>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</si>
  <si>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</si>
  <si>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</si>
  <si>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</si>
  <si>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</si>
  <si>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</si>
  <si>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</si>
  <si>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</si>
  <si>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</si>
  <si>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</si>
  <si>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</si>
  <si>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</si>
  <si>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</si>
  <si>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</si>
  <si>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</si>
  <si>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</si>
  <si>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</si>
  <si>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</si>
  <si>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</si>
  <si>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</si>
  <si>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</si>
  <si>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</si>
  <si>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</si>
  <si>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</si>
  <si>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</si>
  <si>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</si>
  <si>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</si>
  <si>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</si>
  <si>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</si>
  <si>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</si>
  <si>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</si>
  <si>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</si>
  <si>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</si>
  <si>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</si>
  <si>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</si>
  <si>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</si>
  <si>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</si>
  <si>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</si>
  <si>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</si>
  <si>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</si>
  <si>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</si>
  <si>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</si>
  <si>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</si>
  <si>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</si>
  <si>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</si>
  <si>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</si>
  <si>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</si>
  <si>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</si>
  <si>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</si>
  <si>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</si>
  <si>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</si>
  <si>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</si>
  <si>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</si>
  <si>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</si>
  <si>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</si>
  <si>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</si>
  <si>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</si>
  <si>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</si>
  <si>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</si>
  <si>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</si>
  <si>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</si>
  <si>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</si>
  <si>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</si>
  <si>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</si>
  <si>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</si>
  <si>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</si>
  <si>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</si>
  <si>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</si>
  <si>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</si>
  <si>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</si>
  <si>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</si>
  <si>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</si>
  <si>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</si>
  <si>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</si>
  <si>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</si>
  <si>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</si>
  <si>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</si>
  <si>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</si>
  <si>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</si>
  <si>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</si>
  <si>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</si>
  <si>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</si>
  <si>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</si>
  <si>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</si>
  <si>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</si>
  <si>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</si>
  <si>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</si>
  <si>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</si>
  <si>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</si>
  <si>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</si>
  <si>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</si>
  <si>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</si>
  <si>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</si>
  <si>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</si>
  <si>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</si>
  <si>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</si>
  <si>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</si>
  <si>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</si>
  <si>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</si>
  <si>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</si>
  <si>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</si>
  <si>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</si>
  <si>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</si>
  <si>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</si>
  <si>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</si>
  <si>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</si>
  <si>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</si>
  <si>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</si>
  <si>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</si>
  <si>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</si>
  <si>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</si>
  <si>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</si>
  <si>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</si>
  <si>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</si>
  <si>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</si>
  <si>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</si>
  <si>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</si>
  <si>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</si>
  <si>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</si>
  <si>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</si>
  <si>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</si>
  <si>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</si>
  <si>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</si>
  <si>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</si>
  <si>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</si>
  <si>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</si>
  <si>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</si>
  <si>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</si>
  <si>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</si>
  <si>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</si>
  <si>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</si>
  <si>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</si>
  <si>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</si>
  <si>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</si>
  <si>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</si>
  <si>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</si>
  <si>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</si>
  <si>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</si>
  <si>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</si>
  <si>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</si>
  <si>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</si>
  <si>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</si>
  <si>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</si>
  <si>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</si>
  <si>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</si>
  <si>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</si>
  <si>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</si>
  <si>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</si>
  <si>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</si>
  <si>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</si>
  <si>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</si>
  <si>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</si>
  <si>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</si>
  <si>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</si>
  <si>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</si>
  <si>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</si>
  <si>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</si>
  <si>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</si>
  <si>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</si>
  <si>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</si>
  <si>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</si>
  <si>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</si>
  <si>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</si>
  <si>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</si>
  <si>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</si>
  <si>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</si>
  <si>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</si>
  <si>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</si>
  <si>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</si>
  <si>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</si>
  <si>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</si>
  <si>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</si>
  <si>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</si>
  <si>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</si>
  <si>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</si>
  <si>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</si>
  <si>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</si>
  <si>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</si>
  <si>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</si>
  <si>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</si>
  <si>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</si>
  <si>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</si>
  <si>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</si>
  <si>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</si>
  <si>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</si>
  <si>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</si>
  <si>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</si>
  <si>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</si>
  <si>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</si>
  <si>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</si>
  <si>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</si>
  <si>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</si>
  <si>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</si>
  <si>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</si>
  <si>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</si>
  <si>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</si>
  <si>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</si>
  <si>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</si>
  <si>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</si>
  <si>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</si>
  <si>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</si>
  <si>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</si>
  <si>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</si>
  <si>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</si>
  <si>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</si>
  <si>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</si>
  <si>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</si>
  <si>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</si>
  <si>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</si>
  <si>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</si>
  <si>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</si>
  <si>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</si>
  <si>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</si>
  <si>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</si>
  <si>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</si>
  <si>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</si>
  <si>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</si>
  <si>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</si>
  <si>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</si>
  <si>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</si>
  <si>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</si>
  <si>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</si>
  <si>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</si>
  <si>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</si>
  <si>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</si>
  <si>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</si>
  <si>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</si>
  <si>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</si>
  <si>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</si>
  <si>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</si>
  <si>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</si>
  <si>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</si>
  <si>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</si>
  <si>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</si>
  <si>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</si>
  <si>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</si>
  <si>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</si>
  <si>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</si>
  <si>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</si>
  <si>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</si>
  <si>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</si>
  <si>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</si>
  <si>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</si>
  <si>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</si>
  <si>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</si>
  <si>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</si>
  <si>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</si>
  <si>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</si>
  <si>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</si>
  <si>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</si>
  <si>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</si>
  <si>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</si>
  <si>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</si>
  <si>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</si>
  <si>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</si>
  <si>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</si>
  <si>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</si>
  <si>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</si>
  <si>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</si>
  <si>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</si>
  <si>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</si>
  <si>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</si>
  <si>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</si>
  <si>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</si>
  <si>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</si>
  <si>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</si>
  <si>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</si>
  <si>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</si>
  <si>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</si>
  <si>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</si>
  <si>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</si>
  <si>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</si>
  <si>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</si>
  <si>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</si>
  <si>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</si>
  <si>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</si>
  <si>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</si>
  <si>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</si>
  <si>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</si>
  <si>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</si>
  <si>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</si>
  <si>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</si>
  <si>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</si>
  <si>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</si>
  <si>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</si>
  <si>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</si>
  <si>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</si>
  <si>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</si>
  <si>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</si>
  <si>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</si>
  <si>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</si>
  <si>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</si>
  <si>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</si>
  <si>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</si>
  <si>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</si>
  <si>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</si>
  <si>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</si>
  <si>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</si>
  <si>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</si>
  <si>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</si>
  <si>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</si>
  <si>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</si>
  <si>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</si>
  <si>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</si>
  <si>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</si>
  <si>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</si>
  <si>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</si>
  <si>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</si>
  <si>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</si>
  <si>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</si>
  <si>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</si>
  <si>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</si>
  <si>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</si>
  <si>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</si>
  <si>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</si>
  <si>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</si>
  <si>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</si>
  <si>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</si>
  <si>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</si>
  <si>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</si>
  <si>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</si>
  <si>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</si>
  <si>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</si>
  <si>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</si>
  <si>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</si>
  <si>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</si>
  <si>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</si>
  <si>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</si>
  <si>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</si>
  <si>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</si>
  <si>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</si>
  <si>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</si>
  <si>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</si>
  <si>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</si>
  <si>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</si>
  <si>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</si>
  <si>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</si>
  <si>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</si>
  <si>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</si>
  <si>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</si>
  <si>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</si>
  <si>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</si>
  <si>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</si>
  <si>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</si>
  <si>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</si>
  <si>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</si>
  <si>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</si>
  <si>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</si>
  <si>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</si>
  <si>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</si>
  <si>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</si>
  <si>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</si>
  <si>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</si>
  <si>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</si>
  <si>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</si>
  <si>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</si>
  <si>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</si>
  <si>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</si>
  <si>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</si>
  <si>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</si>
  <si>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</si>
  <si>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</si>
  <si>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</si>
  <si>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</si>
  <si>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</si>
  <si>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</si>
  <si>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</si>
  <si>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</si>
  <si>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</si>
  <si>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</si>
  <si>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</si>
  <si>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</si>
  <si>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</si>
  <si>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</si>
  <si>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</si>
  <si>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</si>
  <si>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</si>
  <si>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</si>
  <si>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</si>
  <si>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</si>
  <si>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</si>
  <si>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</si>
  <si>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</si>
  <si>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</si>
  <si>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</si>
  <si>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</si>
  <si>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</si>
  <si>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</si>
  <si>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</si>
  <si>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</si>
  <si>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</si>
  <si>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</si>
  <si>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</si>
  <si>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</si>
  <si>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</si>
  <si>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</si>
  <si>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</si>
  <si>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</si>
  <si>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</si>
  <si>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</si>
  <si>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</si>
  <si>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</si>
  <si>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</si>
  <si>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</si>
  <si>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</si>
  <si>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</si>
  <si>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</si>
  <si>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</si>
  <si>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</si>
  <si>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</si>
  <si>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</si>
  <si>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</si>
  <si>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</si>
  <si>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</si>
  <si>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</si>
  <si>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</si>
  <si>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</si>
  <si>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</si>
  <si>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</si>
  <si>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</si>
  <si>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</si>
  <si>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</si>
  <si>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</si>
  <si>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</si>
  <si>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</si>
  <si>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</si>
  <si>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</si>
  <si>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</si>
  <si>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</si>
  <si>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</si>
  <si>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</si>
  <si>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</si>
  <si>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</si>
  <si>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</si>
  <si>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</si>
  <si>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</si>
  <si>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</si>
  <si>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</si>
  <si>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</si>
  <si>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</si>
  <si>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</si>
  <si>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</si>
  <si>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</si>
  <si>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</si>
  <si>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</si>
  <si>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</si>
  <si>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</si>
  <si>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</si>
  <si>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</si>
  <si>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</si>
  <si>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</si>
  <si>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</si>
  <si>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</si>
  <si>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</si>
  <si>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</si>
  <si>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</si>
  <si>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</si>
  <si>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</si>
  <si>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</si>
  <si>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</si>
  <si>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</si>
  <si>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</si>
  <si>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</si>
  <si>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</si>
  <si>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</si>
  <si>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</si>
  <si>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</si>
  <si>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</si>
  <si>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</si>
  <si>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</si>
  <si>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</si>
  <si>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</si>
  <si>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</si>
  <si>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</si>
  <si>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</si>
  <si>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</si>
  <si>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</si>
  <si>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</si>
  <si>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</si>
  <si>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</si>
  <si>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</si>
  <si>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</si>
  <si>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</si>
  <si>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</si>
  <si>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</si>
  <si>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</si>
  <si>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</si>
  <si>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</si>
  <si>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</si>
  <si>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</si>
  <si>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</si>
  <si>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</si>
  <si>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</si>
  <si>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</si>
  <si>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</si>
  <si>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</si>
  <si>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</si>
  <si>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</si>
  <si>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</si>
  <si>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</si>
  <si>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</si>
  <si>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</si>
  <si>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</si>
  <si>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</si>
  <si>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</si>
  <si>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</si>
  <si>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</si>
  <si>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</si>
  <si>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</si>
  <si>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</si>
  <si>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</si>
  <si>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</si>
  <si>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</si>
  <si>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</si>
  <si>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</si>
  <si>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</si>
  <si>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</si>
  <si>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</si>
  <si>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</si>
  <si>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</si>
  <si>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</si>
  <si>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</si>
  <si>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</si>
  <si>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</si>
  <si>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</si>
  <si>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</si>
  <si>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</si>
  <si>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</si>
  <si>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</si>
  <si>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</si>
  <si>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</si>
  <si>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</si>
  <si>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</si>
  <si>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</si>
  <si>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</si>
  <si>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</si>
  <si>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</si>
  <si>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</si>
  <si>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</si>
  <si>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</si>
  <si>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</si>
  <si>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</si>
  <si>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</si>
  <si>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</si>
  <si>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</si>
  <si>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</si>
  <si>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</si>
  <si>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</si>
  <si>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</si>
  <si>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</si>
  <si>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</si>
  <si>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</si>
  <si>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</si>
  <si>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</si>
  <si>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</si>
  <si>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</si>
  <si>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</si>
  <si>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</si>
  <si>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</si>
  <si>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</si>
  <si>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</si>
  <si>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</si>
  <si>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</si>
  <si>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</si>
  <si>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</si>
  <si>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</si>
  <si>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</si>
  <si>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</si>
  <si>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</si>
  <si>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</si>
  <si>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</si>
  <si>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</si>
  <si>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</si>
  <si>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</si>
  <si>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</si>
  <si>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</si>
  <si>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</si>
  <si>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</si>
  <si>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</si>
  <si>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</si>
  <si>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</si>
  <si>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</si>
  <si>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</si>
  <si>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</si>
  <si>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</si>
  <si>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</si>
  <si>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</si>
  <si>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</si>
  <si>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</si>
  <si>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</si>
  <si>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</si>
  <si>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</si>
  <si>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</si>
  <si>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</si>
  <si>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</si>
  <si>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</si>
  <si>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</si>
  <si>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</si>
  <si>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</si>
  <si>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</si>
  <si>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</si>
  <si>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</si>
  <si>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</si>
  <si>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</si>
  <si>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</si>
  <si>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</si>
  <si>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</si>
  <si>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</si>
  <si>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</si>
  <si>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</si>
  <si>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</si>
  <si>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</si>
  <si>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</si>
  <si>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</si>
  <si>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</si>
  <si>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</si>
  <si>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</si>
  <si>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</si>
  <si>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</si>
  <si>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</si>
  <si>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</si>
  <si>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</si>
  <si>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</si>
  <si>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</si>
  <si>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</si>
  <si>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</si>
  <si>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</si>
  <si>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</si>
  <si>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</si>
  <si>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</si>
  <si>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</si>
  <si>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</si>
  <si>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</si>
  <si>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</si>
  <si>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</si>
  <si>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</si>
  <si>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</si>
  <si>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</si>
  <si>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</si>
  <si>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</si>
  <si>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</si>
  <si>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</si>
  <si>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</si>
  <si>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</si>
  <si>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</si>
  <si>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</si>
  <si>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</si>
  <si>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</si>
  <si>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</si>
  <si>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</si>
  <si>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</si>
  <si>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</si>
  <si>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</si>
  <si>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</si>
  <si>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</si>
  <si>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</si>
  <si>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</si>
  <si>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</si>
  <si>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</si>
  <si>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</si>
  <si>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</si>
  <si>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</si>
  <si>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</si>
  <si>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</si>
  <si>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</si>
  <si>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</si>
  <si>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</si>
  <si>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</si>
  <si>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</si>
  <si>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</si>
  <si>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</si>
  <si>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</si>
  <si>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</si>
  <si>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</si>
  <si>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</si>
  <si>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</si>
  <si>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</si>
  <si>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</si>
  <si>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</si>
  <si>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</si>
  <si>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</si>
  <si>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</si>
  <si>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</si>
  <si>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</si>
  <si>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</si>
  <si>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</si>
  <si>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</si>
  <si>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</si>
  <si>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</si>
  <si>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</si>
  <si>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</si>
  <si>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</si>
  <si>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</si>
  <si>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</si>
  <si>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</si>
  <si>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</si>
  <si>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</si>
  <si>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</si>
  <si>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</si>
  <si>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</si>
  <si>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</si>
  <si>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</si>
  <si>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</si>
  <si>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</si>
  <si>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</si>
  <si>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</si>
  <si>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</si>
  <si>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</si>
  <si>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</si>
  <si>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</si>
  <si>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</si>
  <si>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</si>
  <si>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</si>
  <si>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</si>
  <si>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</si>
  <si>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</si>
  <si>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</si>
  <si>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</si>
  <si>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</si>
  <si>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</si>
  <si>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</si>
  <si>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</si>
  <si>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</si>
  <si>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</si>
  <si>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</si>
  <si>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</si>
  <si>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</si>
  <si>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</si>
  <si>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</si>
  <si>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</si>
  <si>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</si>
  <si>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</si>
  <si>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</si>
  <si>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</si>
  <si>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</si>
  <si>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</si>
  <si>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</si>
  <si>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</si>
  <si>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</si>
  <si>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</si>
  <si>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</si>
  <si>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</si>
  <si>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</si>
  <si>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</si>
  <si>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</si>
  <si>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</si>
  <si>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</si>
  <si>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</si>
  <si>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</si>
  <si>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</si>
  <si>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</si>
  <si>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</si>
  <si>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</si>
  <si>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</si>
  <si>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</si>
  <si>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</si>
  <si>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</si>
  <si>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</si>
  <si>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</si>
  <si>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</si>
  <si>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</si>
  <si>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</si>
  <si>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</si>
  <si>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</si>
  <si>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</si>
  <si>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</si>
  <si>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</si>
  <si>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</si>
  <si>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</si>
  <si>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</si>
  <si>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</si>
  <si>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</si>
  <si>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</si>
  <si>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</si>
  <si>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</si>
  <si>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</si>
  <si>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</si>
  <si>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</si>
  <si>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</si>
  <si>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</si>
  <si>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</si>
  <si>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</si>
  <si>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</si>
  <si>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</si>
  <si>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</si>
  <si>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</si>
  <si>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</si>
  <si>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</si>
  <si>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</si>
  <si>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</si>
  <si>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</si>
  <si>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</si>
  <si>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</si>
  <si>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</si>
  <si>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</si>
  <si>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</si>
  <si>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</si>
  <si>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</si>
  <si>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</si>
  <si>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</si>
  <si>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</si>
  <si>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</si>
  <si>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</si>
  <si>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</si>
  <si>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</si>
  <si>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</si>
  <si>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</si>
  <si>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</si>
  <si>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</si>
  <si>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</si>
  <si>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</si>
  <si>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</si>
  <si>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</si>
  <si>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</si>
  <si>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</si>
  <si>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</si>
  <si>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</si>
  <si>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</si>
  <si>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</si>
  <si>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</si>
  <si>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</si>
  <si>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</si>
  <si>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</si>
  <si>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</si>
  <si>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</si>
  <si>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</si>
  <si>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</si>
  <si>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</si>
  <si>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</si>
  <si>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</si>
  <si>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</si>
  <si>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</si>
  <si>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</si>
  <si>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</si>
  <si>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</si>
  <si>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</si>
  <si>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</si>
  <si>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</si>
  <si>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</si>
  <si>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</si>
  <si>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</si>
  <si>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</si>
  <si>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</si>
  <si>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</si>
  <si>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</si>
  <si>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</si>
  <si>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</si>
  <si>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</si>
  <si>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</si>
  <si>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</si>
  <si>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</si>
  <si>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</si>
  <si>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</si>
  <si>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</si>
  <si>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</si>
  <si>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</si>
  <si>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</si>
  <si>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</si>
  <si>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</si>
  <si>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</si>
  <si>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</si>
  <si>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</si>
  <si>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</si>
  <si>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</si>
  <si>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</si>
  <si>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</si>
  <si>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</si>
  <si>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</si>
  <si>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</si>
  <si>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</si>
  <si>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</si>
  <si>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</si>
  <si>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</si>
  <si>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</si>
  <si>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</si>
  <si>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</si>
  <si>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</si>
  <si>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</si>
  <si>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</si>
  <si>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</si>
  <si>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</si>
  <si>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</si>
  <si>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</si>
  <si>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</si>
  <si>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</si>
  <si>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</si>
  <si>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</si>
  <si>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</si>
  <si>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</si>
  <si>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</si>
  <si>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</si>
  <si>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</si>
  <si>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</si>
  <si>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</si>
  <si>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</si>
  <si>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</si>
  <si>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</si>
  <si>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</si>
  <si>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</si>
  <si>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</si>
  <si>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</si>
  <si>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</si>
  <si>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</si>
  <si>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</si>
  <si>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</si>
  <si>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</si>
  <si>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</si>
  <si>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</si>
  <si>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</si>
  <si>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</si>
  <si>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</si>
  <si>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</si>
  <si>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</si>
  <si>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</si>
  <si>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</si>
  <si>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</si>
  <si>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</si>
  <si>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</si>
  <si>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</si>
  <si>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</si>
  <si>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</si>
  <si>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</si>
  <si>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</si>
  <si>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</si>
  <si>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</si>
  <si>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</si>
  <si>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</si>
  <si>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</si>
  <si>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</si>
  <si>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</si>
  <si>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</si>
  <si>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</si>
  <si>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</si>
  <si>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</si>
  <si>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</si>
  <si>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</si>
  <si>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</si>
  <si>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</si>
  <si>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</si>
  <si>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</si>
  <si>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</si>
  <si>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</si>
  <si>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</si>
  <si>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</si>
  <si>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</si>
  <si>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</si>
  <si>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</si>
  <si>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</si>
  <si>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</si>
  <si>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</si>
  <si>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</si>
  <si>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</si>
  <si>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</si>
  <si>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</si>
  <si>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</si>
  <si>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</si>
  <si>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</si>
  <si>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</si>
  <si>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</si>
  <si>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</si>
  <si>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</si>
  <si>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</si>
  <si>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</si>
  <si>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</si>
  <si>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</si>
  <si>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</si>
  <si>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</si>
  <si>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</si>
  <si>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</si>
  <si>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</si>
  <si>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</si>
  <si>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</si>
  <si>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</si>
  <si>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</si>
  <si>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</si>
  <si>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</si>
  <si>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</si>
  <si>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</si>
  <si>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</si>
  <si>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</si>
  <si>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</si>
  <si>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</si>
  <si>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</si>
  <si>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</si>
  <si>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</si>
  <si>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</si>
  <si>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</si>
  <si>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</si>
  <si>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</si>
  <si>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</si>
  <si>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</si>
  <si>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</si>
  <si>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</si>
  <si>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</si>
  <si>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</si>
  <si>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</si>
  <si>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</si>
  <si>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</si>
  <si>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</si>
  <si>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</si>
  <si>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</si>
  <si>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</si>
  <si>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</si>
  <si>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</si>
  <si>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</si>
  <si>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</si>
  <si>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</si>
  <si>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</si>
  <si>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</si>
  <si>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</si>
  <si>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</si>
  <si>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</si>
  <si>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</si>
  <si>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</si>
  <si>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</si>
  <si>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</si>
  <si>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</si>
  <si>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</si>
  <si>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</si>
  <si>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</si>
  <si>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</si>
  <si>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</si>
  <si>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</si>
  <si>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</si>
  <si>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</si>
  <si>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</si>
  <si>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</si>
  <si>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</si>
  <si>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</si>
  <si>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</si>
  <si>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</si>
  <si>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</si>
  <si>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</si>
  <si>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</si>
  <si>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</si>
  <si>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</si>
  <si>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</si>
  <si>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</si>
  <si>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</si>
  <si>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</si>
  <si>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</si>
  <si>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</si>
  <si>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</si>
  <si>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</si>
  <si>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</si>
  <si>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</si>
  <si>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</si>
  <si>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</si>
  <si>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</si>
  <si>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</si>
  <si>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</si>
  <si>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</si>
  <si>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</si>
  <si>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</si>
  <si>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</si>
  <si>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</si>
  <si>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</si>
  <si>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</si>
  <si>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</si>
  <si>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</si>
  <si>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</si>
  <si>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</si>
  <si>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</si>
  <si>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</si>
  <si>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</si>
  <si>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</si>
  <si>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</si>
  <si>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</si>
  <si>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</si>
  <si>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</si>
  <si>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</si>
  <si>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</si>
  <si>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</si>
  <si>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</si>
  <si>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</si>
  <si>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</si>
  <si>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</si>
  <si>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</si>
  <si>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</si>
  <si>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</si>
  <si>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</si>
  <si>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</si>
  <si>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</si>
  <si>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</si>
  <si>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</si>
  <si>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</si>
  <si>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</si>
  <si>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</si>
  <si>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</si>
  <si>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</si>
  <si>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</si>
  <si>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</si>
  <si>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</si>
  <si>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</si>
  <si>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</si>
  <si>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</si>
  <si>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</si>
  <si>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</si>
  <si>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</si>
  <si>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</si>
  <si>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</si>
  <si>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</si>
  <si>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</si>
  <si>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</si>
  <si>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</si>
  <si>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</si>
  <si>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</si>
  <si>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</si>
  <si>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</si>
  <si>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</si>
  <si>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</si>
  <si>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</si>
  <si>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</si>
  <si>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</si>
  <si>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</si>
  <si>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</si>
  <si>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</si>
  <si>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</si>
  <si>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</si>
  <si>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</si>
  <si>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</si>
  <si>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</si>
  <si>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</si>
  <si>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</si>
  <si>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</si>
  <si>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</si>
  <si>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</si>
  <si>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</si>
  <si>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</si>
  <si>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</si>
  <si>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</si>
  <si>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</si>
  <si>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</si>
  <si>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</si>
  <si>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</si>
  <si>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</si>
  <si>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</si>
  <si>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</si>
  <si>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</si>
  <si>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</si>
  <si>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</si>
  <si>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</si>
  <si>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</si>
  <si>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</si>
  <si>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</si>
  <si>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</si>
  <si>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</si>
  <si>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</si>
  <si>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</si>
  <si>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</si>
  <si>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</si>
  <si>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</si>
  <si>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</si>
  <si>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</si>
  <si>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</si>
  <si>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</si>
  <si>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</si>
  <si>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</si>
  <si>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</si>
  <si>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</si>
  <si>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</si>
  <si>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</si>
  <si>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</si>
  <si>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</si>
  <si>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</si>
  <si>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</si>
  <si>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</si>
  <si>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</si>
  <si>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</si>
  <si>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</si>
  <si>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</si>
  <si>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</si>
  <si>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</si>
  <si>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</si>
  <si>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</si>
  <si>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</si>
  <si>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</si>
  <si>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</si>
  <si>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</si>
  <si>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</si>
  <si>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</si>
  <si>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</si>
  <si>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</si>
  <si>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</si>
  <si>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</si>
  <si>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</si>
  <si>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</si>
  <si>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</si>
  <si>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</si>
  <si>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</si>
  <si>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</si>
  <si>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</si>
  <si>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</si>
  <si>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</si>
  <si>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</si>
  <si>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</si>
  <si>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</si>
  <si>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</si>
  <si>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</si>
  <si>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</si>
  <si>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</si>
  <si>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</si>
  <si>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</si>
  <si>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</si>
  <si>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</si>
  <si>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</si>
  <si>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</si>
  <si>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</si>
  <si>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</si>
  <si>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</si>
  <si>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</si>
  <si>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</si>
  <si>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</si>
  <si>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</si>
  <si>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</si>
  <si>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</si>
  <si>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</si>
  <si>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</si>
  <si>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</si>
  <si>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</si>
  <si>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</si>
  <si>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</si>
  <si>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</si>
  <si>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</si>
  <si>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</si>
  <si>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</si>
  <si>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</si>
  <si>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</si>
  <si>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</si>
  <si>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</si>
  <si>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</si>
  <si>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</si>
  <si>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</si>
  <si>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</si>
  <si>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</si>
  <si>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</si>
  <si>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</si>
  <si>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</si>
  <si>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</si>
  <si>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</si>
  <si>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</si>
  <si>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</si>
  <si>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</si>
  <si>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</si>
  <si>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</si>
  <si>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</si>
  <si>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</si>
  <si>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</si>
  <si>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</si>
  <si>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</si>
  <si>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</si>
  <si>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</si>
  <si>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</si>
  <si>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</si>
  <si>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</si>
  <si>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</si>
  <si>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</si>
  <si>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</si>
  <si>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</si>
  <si>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</si>
  <si>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</si>
  <si>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</si>
  <si>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</si>
  <si>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</si>
  <si>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</si>
  <si>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</si>
  <si>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</si>
  <si>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</si>
  <si>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</si>
  <si>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</si>
  <si>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</si>
  <si>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</si>
  <si>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</si>
  <si>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</si>
  <si>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</si>
  <si>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</si>
  <si>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</si>
  <si>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</si>
  <si>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</si>
  <si>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</si>
  <si>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</si>
  <si>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</si>
  <si>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</si>
  <si>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</si>
  <si>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</si>
  <si>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</si>
  <si>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</si>
  <si>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</si>
  <si>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</si>
  <si>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</si>
  <si>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</si>
  <si>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</si>
  <si>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</si>
  <si>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</si>
  <si>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</si>
  <si>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</si>
  <si>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</si>
  <si>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</si>
  <si>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</si>
  <si>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</si>
  <si>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</si>
  <si>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</si>
  <si>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</si>
  <si>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</si>
  <si>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</si>
  <si>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</si>
  <si>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</si>
  <si>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</si>
  <si>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</si>
  <si>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</si>
  <si>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</si>
  <si>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</si>
  <si>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</si>
  <si>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</si>
  <si>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</si>
  <si>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</si>
  <si>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</si>
  <si>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</si>
  <si>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</si>
  <si>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</si>
  <si>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</si>
  <si>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</si>
  <si>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</si>
  <si>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</si>
  <si>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</si>
  <si>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</si>
  <si>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</si>
  <si>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</si>
  <si>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</si>
  <si>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</si>
  <si>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</si>
  <si>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</si>
  <si>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</si>
  <si>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</si>
  <si>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</si>
  <si>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</si>
  <si>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</si>
  <si>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</si>
  <si>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</si>
  <si>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</si>
  <si>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</si>
  <si>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</si>
  <si>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</si>
  <si>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</si>
  <si>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</si>
  <si>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</si>
  <si>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</si>
  <si>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</si>
  <si>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</si>
  <si>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</si>
  <si>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</si>
  <si>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</si>
  <si>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</si>
  <si>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</si>
  <si>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</si>
  <si>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</si>
  <si>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</si>
  <si>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</si>
  <si>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</si>
  <si>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</si>
  <si>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</si>
  <si>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</si>
  <si>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</si>
  <si>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</si>
  <si>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</si>
  <si>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</si>
  <si>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</si>
  <si>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</si>
  <si>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</si>
  <si>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</si>
  <si>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</si>
  <si>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</si>
  <si>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</si>
  <si>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</si>
  <si>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</si>
  <si>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</si>
  <si>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</si>
  <si>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</si>
  <si>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</si>
  <si>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</si>
  <si>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</si>
  <si>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</si>
  <si>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</si>
  <si>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</si>
  <si>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</si>
  <si>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</si>
  <si>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</si>
  <si>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</si>
  <si>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</si>
  <si>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</si>
  <si>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</si>
  <si>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</si>
  <si>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</si>
  <si>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</si>
  <si>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</si>
  <si>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</si>
  <si>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</si>
  <si>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</si>
  <si>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</si>
  <si>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</si>
  <si>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</si>
  <si>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</si>
  <si>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</si>
  <si>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</si>
  <si>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</si>
  <si>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</si>
  <si>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</si>
  <si>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</si>
  <si>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</si>
  <si>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</si>
  <si>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</si>
  <si>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</si>
  <si>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</si>
  <si>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</si>
  <si>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</si>
  <si>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</si>
  <si>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</si>
  <si>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</si>
  <si>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</si>
  <si>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</si>
  <si>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</si>
  <si>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</si>
  <si>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</si>
  <si>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</si>
  <si>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</si>
  <si>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</si>
  <si>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</si>
  <si>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</si>
  <si>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</si>
  <si>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</si>
  <si>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</si>
  <si>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</si>
  <si>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</si>
  <si>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</si>
  <si>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</si>
  <si>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</si>
  <si>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</si>
  <si>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</si>
  <si>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</si>
  <si>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</si>
  <si>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</si>
  <si>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</si>
  <si>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</si>
  <si>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</si>
  <si>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</si>
  <si>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</si>
  <si>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</si>
  <si>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</si>
  <si>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</si>
  <si>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</si>
  <si>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</si>
  <si>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</si>
  <si>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</si>
  <si>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</si>
  <si>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</si>
  <si>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</si>
  <si>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</si>
  <si>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</si>
  <si>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</si>
  <si>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</si>
  <si>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</si>
  <si>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</si>
  <si>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</si>
  <si>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</si>
  <si>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</si>
  <si>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</si>
  <si>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</si>
  <si>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</si>
  <si>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</si>
  <si>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</si>
  <si>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</si>
  <si>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</si>
  <si>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</si>
  <si>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</si>
  <si>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</si>
  <si>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</si>
  <si>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</si>
  <si>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</si>
  <si>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</si>
  <si>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</si>
  <si>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</si>
  <si>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</si>
  <si>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</si>
  <si>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</si>
  <si>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</si>
  <si>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</si>
  <si>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</si>
  <si>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</si>
  <si>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</si>
  <si>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</si>
  <si>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</si>
  <si>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</si>
  <si>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</si>
  <si>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</si>
  <si>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</si>
  <si>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</si>
  <si>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</si>
  <si>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</si>
  <si>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</si>
  <si>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</si>
  <si>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</si>
  <si>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</si>
  <si>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</si>
  <si>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</si>
  <si>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</si>
  <si>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</si>
  <si>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</si>
  <si>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</si>
  <si>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</si>
  <si>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</si>
  <si>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</si>
  <si>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</si>
  <si>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</si>
  <si>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</si>
  <si>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</si>
  <si>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</si>
  <si>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</si>
  <si>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</si>
  <si>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</si>
  <si>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</si>
  <si>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</si>
  <si>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</si>
  <si>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</si>
  <si>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</si>
  <si>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</si>
  <si>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</si>
  <si>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</si>
  <si>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</si>
  <si>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</si>
  <si>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</si>
  <si>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</si>
  <si>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</si>
  <si>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</si>
  <si>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</si>
  <si>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</si>
  <si>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</si>
  <si>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</si>
  <si>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</si>
  <si>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</si>
  <si>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</si>
  <si>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</si>
  <si>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</si>
  <si>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</si>
  <si>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</si>
  <si>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</si>
  <si>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</si>
  <si>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</si>
  <si>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</si>
  <si>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</si>
  <si>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</si>
  <si>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</si>
  <si>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</si>
  <si>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</si>
  <si>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</si>
  <si>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</si>
  <si>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</si>
  <si>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</si>
  <si>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</si>
  <si>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</si>
  <si>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</si>
  <si>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</si>
  <si>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</si>
  <si>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</si>
  <si>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</si>
  <si>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</si>
  <si>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</si>
  <si>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</si>
  <si>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</si>
  <si>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</si>
  <si>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</si>
  <si>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</si>
  <si>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</si>
  <si>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</si>
  <si>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</si>
  <si>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</si>
  <si>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</si>
  <si>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</si>
  <si>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</si>
  <si>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</si>
  <si>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</si>
  <si>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</si>
  <si>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</si>
  <si>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</si>
  <si>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</si>
  <si>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</si>
  <si>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</si>
  <si>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</si>
  <si>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</si>
  <si>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</si>
  <si>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</si>
  <si>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</si>
  <si>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</si>
  <si>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</si>
  <si>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</si>
  <si>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</si>
  <si>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</si>
  <si>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</si>
  <si>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</si>
  <si>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</si>
  <si>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</si>
  <si>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</si>
  <si>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</si>
  <si>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</si>
  <si>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</si>
  <si>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</si>
  <si>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</si>
  <si>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</si>
  <si>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</si>
  <si>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</si>
  <si>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</si>
  <si>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</si>
  <si>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</si>
  <si>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</si>
  <si>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</si>
  <si>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</si>
  <si>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</si>
  <si>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</si>
  <si>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</si>
  <si>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</si>
  <si>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</si>
  <si>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</si>
  <si>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</si>
  <si>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</si>
  <si>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</si>
  <si>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</si>
  <si>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</si>
  <si>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</si>
  <si>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</si>
  <si>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</si>
  <si>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</si>
  <si>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</si>
  <si>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</si>
  <si>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</si>
  <si>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</si>
  <si>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</si>
  <si>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</si>
  <si>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</si>
  <si>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</si>
  <si>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</si>
  <si>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</si>
  <si>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</si>
  <si>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</si>
  <si>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</si>
  <si>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</si>
  <si>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</si>
  <si>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</si>
  <si>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</si>
  <si>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</si>
  <si>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</si>
  <si>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</si>
  <si>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</si>
  <si>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</si>
  <si>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</si>
  <si>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</si>
  <si>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</si>
  <si>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</si>
  <si>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</si>
  <si>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</si>
  <si>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</si>
  <si>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</si>
  <si>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</si>
  <si>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</si>
  <si>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</si>
  <si>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</si>
  <si>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</si>
  <si>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</si>
  <si>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</si>
  <si>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</si>
  <si>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</si>
  <si>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</si>
  <si>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</si>
  <si>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</si>
  <si>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</si>
  <si>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</si>
  <si>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</si>
  <si>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</si>
  <si>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</si>
  <si>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</si>
  <si>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</si>
  <si>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</si>
  <si>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</si>
  <si>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</si>
  <si>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</si>
  <si>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</si>
  <si>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</si>
  <si>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</si>
  <si>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</si>
  <si>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</si>
  <si>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</si>
  <si>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</si>
  <si>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</si>
  <si>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</si>
  <si>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</si>
  <si>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</si>
  <si>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</si>
  <si>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</si>
  <si>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</si>
  <si>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</si>
  <si>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</si>
  <si>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</si>
  <si>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</si>
  <si>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</si>
  <si>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</si>
  <si>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</si>
  <si>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</si>
  <si>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</si>
  <si>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</si>
  <si>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</si>
  <si>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</si>
  <si>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</si>
  <si>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</si>
  <si>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</si>
  <si>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</si>
  <si>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</si>
  <si>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</si>
  <si>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</si>
  <si>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</si>
  <si>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</si>
  <si>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</si>
  <si>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</si>
  <si>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</si>
  <si>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</si>
  <si>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</si>
  <si>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</si>
  <si>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</si>
  <si>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</si>
  <si>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</si>
  <si>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</si>
  <si>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</si>
  <si>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</si>
  <si>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</si>
  <si>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</si>
  <si>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</si>
  <si>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</si>
  <si>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</si>
  <si>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</si>
  <si>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</si>
  <si>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</si>
  <si>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</si>
  <si>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</si>
  <si>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</si>
  <si>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</si>
  <si>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</si>
  <si>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</si>
  <si>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</si>
  <si>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</si>
  <si>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</si>
  <si>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</si>
  <si>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</si>
  <si>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</si>
  <si>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</si>
  <si>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</si>
  <si>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</si>
  <si>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</si>
  <si>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</si>
  <si>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</si>
  <si>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</si>
  <si>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</si>
  <si>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</si>
  <si>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</si>
  <si>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</si>
  <si>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</si>
  <si>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</si>
  <si>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</si>
  <si>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</si>
  <si>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</si>
  <si>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</si>
  <si>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</si>
  <si>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</si>
  <si>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</si>
  <si>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</si>
  <si>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</si>
  <si>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</si>
  <si>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</si>
  <si>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</si>
  <si>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</si>
  <si>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</si>
  <si>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</si>
  <si>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</si>
  <si>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</si>
  <si>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</si>
  <si>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</si>
  <si>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</si>
  <si>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</si>
  <si>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</si>
  <si>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</si>
  <si>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</si>
  <si>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</si>
  <si>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</si>
  <si>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</si>
  <si>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</si>
  <si>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</si>
  <si>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</si>
  <si>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</si>
  <si>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</si>
  <si>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</si>
  <si>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</si>
  <si>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</si>
  <si>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</si>
  <si>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</si>
  <si>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</si>
  <si>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</si>
  <si>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</si>
  <si>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</si>
  <si>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</si>
  <si>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</si>
  <si>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</si>
  <si>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</si>
  <si>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</si>
  <si>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</si>
  <si>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</si>
  <si>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</si>
  <si>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</si>
  <si>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</si>
  <si>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</si>
  <si>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</si>
  <si>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</si>
  <si>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</si>
  <si>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</si>
  <si>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</si>
  <si>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</si>
  <si>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</si>
  <si>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</si>
  <si>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</si>
  <si>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</si>
  <si>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</si>
  <si>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</si>
  <si>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</si>
  <si>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</si>
  <si>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</si>
  <si>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</si>
  <si>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</si>
  <si>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</si>
  <si>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</si>
  <si>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</si>
  <si>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</si>
  <si>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</si>
  <si>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</si>
  <si>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</si>
  <si>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</si>
  <si>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</si>
  <si>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</si>
  <si>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</si>
  <si>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</si>
  <si>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</si>
  <si>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</si>
  <si>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</si>
  <si>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</si>
  <si>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</si>
  <si>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</si>
  <si>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</si>
  <si>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</si>
  <si>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</si>
  <si>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</si>
  <si>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</si>
  <si>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</si>
  <si>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</si>
  <si>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</si>
  <si>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</si>
  <si>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</si>
  <si>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</si>
  <si>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</si>
  <si>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</si>
  <si>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</si>
  <si>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</si>
  <si>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</si>
  <si>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</si>
  <si>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</si>
  <si>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</si>
  <si>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</si>
  <si>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</si>
  <si>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</si>
  <si>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</si>
  <si>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</si>
  <si>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</si>
  <si>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</si>
  <si>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</si>
  <si>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</si>
  <si>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</si>
  <si>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</si>
  <si>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</si>
  <si>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</si>
  <si>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</si>
  <si>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</si>
  <si>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</si>
  <si>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</si>
  <si>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</si>
  <si>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</si>
  <si>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</si>
  <si>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</si>
  <si>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</si>
  <si>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</si>
  <si>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</si>
  <si>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</si>
  <si>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</si>
  <si>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</si>
  <si>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</si>
  <si>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</si>
  <si>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</si>
  <si>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</si>
  <si>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</si>
  <si>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</si>
  <si>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</si>
  <si>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</si>
  <si>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</si>
  <si>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</si>
  <si>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</si>
  <si>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</si>
  <si>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</si>
  <si>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</si>
  <si>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</si>
  <si>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</si>
  <si>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</si>
  <si>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</si>
  <si>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</si>
  <si>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</si>
  <si>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</si>
  <si>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</si>
  <si>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</si>
  <si>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</si>
  <si>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</si>
  <si>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</si>
  <si>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</si>
  <si>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</si>
  <si>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</si>
  <si>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</si>
  <si>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</si>
  <si>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</si>
  <si>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</si>
  <si>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</si>
  <si>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</si>
  <si>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</si>
  <si>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</si>
  <si>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</si>
  <si>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</si>
  <si>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</si>
  <si>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</si>
  <si>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</si>
  <si>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</si>
  <si>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</si>
  <si>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</si>
  <si>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</si>
  <si>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</si>
  <si>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</si>
  <si>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</si>
  <si>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</si>
  <si>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</si>
  <si>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</si>
  <si>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</si>
  <si>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</si>
  <si>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</si>
  <si>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</si>
  <si>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</si>
  <si>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</si>
  <si>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</si>
  <si>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</si>
  <si>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</si>
  <si>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</si>
  <si>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</si>
  <si>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</si>
  <si>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</si>
  <si>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</si>
  <si>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</si>
  <si>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</si>
  <si>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</si>
  <si>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</si>
  <si>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</si>
  <si>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</si>
  <si>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</si>
  <si>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</si>
  <si>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</si>
  <si>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</si>
  <si>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</si>
  <si>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</si>
  <si>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</si>
  <si>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</si>
  <si>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</si>
  <si>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</si>
  <si>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</si>
  <si>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</si>
  <si>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</si>
  <si>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</si>
  <si>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</si>
  <si>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</si>
  <si>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</si>
  <si>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</si>
  <si>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</si>
  <si>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</si>
  <si>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</si>
  <si>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</si>
  <si>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</si>
  <si>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</si>
  <si>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</si>
  <si>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</si>
  <si>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</si>
  <si>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</si>
  <si>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</si>
  <si>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</si>
  <si>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</si>
  <si>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</si>
  <si>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</si>
  <si>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</si>
  <si>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</si>
  <si>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</si>
  <si>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</si>
  <si>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</si>
  <si>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</si>
  <si>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</si>
  <si>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</si>
  <si>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</si>
  <si>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</si>
  <si>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</si>
  <si>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</si>
  <si>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</si>
  <si>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</si>
  <si>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</si>
  <si>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</si>
  <si>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</si>
  <si>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</si>
  <si>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</si>
  <si>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</si>
  <si>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</si>
  <si>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</si>
  <si>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</si>
  <si>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</si>
  <si>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</si>
  <si>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</si>
  <si>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</si>
  <si>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</si>
  <si>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</si>
  <si>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</si>
  <si>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</si>
  <si>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</si>
  <si>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</si>
  <si>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</si>
  <si>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</si>
  <si>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</si>
  <si>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</si>
  <si>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</si>
  <si>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</si>
  <si>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</si>
  <si>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</si>
  <si>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</si>
  <si>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</si>
  <si>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</si>
  <si>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</si>
  <si>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</si>
  <si>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</si>
  <si>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</si>
  <si>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</si>
  <si>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</si>
  <si>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</si>
  <si>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</si>
  <si>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</si>
  <si>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</si>
  <si>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</si>
  <si>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</si>
  <si>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</si>
  <si>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</si>
  <si>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</si>
  <si>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</si>
  <si>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</si>
  <si>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</si>
  <si>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</si>
  <si>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</si>
  <si>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</si>
  <si>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</si>
  <si>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</si>
  <si>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</si>
  <si>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</si>
  <si>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</si>
  <si>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</si>
  <si>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</si>
  <si>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</si>
  <si>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</si>
  <si>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</si>
  <si>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</si>
  <si>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</si>
  <si>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</si>
  <si>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</si>
  <si>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</si>
  <si>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</si>
  <si>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</si>
  <si>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</si>
  <si>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</si>
  <si>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</si>
  <si>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</si>
  <si>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</si>
  <si>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</si>
  <si>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</si>
  <si>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</si>
  <si>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</si>
  <si>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</si>
  <si>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</si>
  <si>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</si>
  <si>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</si>
  <si>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</si>
  <si>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</si>
  <si>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</si>
  <si>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</si>
  <si>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</si>
  <si>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</si>
  <si>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</si>
  <si>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</si>
  <si>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</si>
  <si>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</si>
  <si>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</si>
  <si>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</si>
  <si>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</si>
  <si>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</si>
  <si>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</si>
  <si>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</si>
  <si>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</si>
  <si>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</si>
  <si>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</si>
  <si>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</si>
  <si>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</si>
  <si>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</si>
  <si>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</si>
  <si>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</si>
  <si>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</si>
  <si>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</si>
  <si>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</si>
  <si>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</si>
  <si>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</si>
  <si>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</si>
  <si>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</si>
  <si>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</si>
  <si>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</si>
  <si>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</si>
  <si>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</si>
  <si>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</si>
  <si>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</si>
  <si>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</si>
  <si>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</si>
  <si>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</si>
  <si>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</si>
  <si>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</si>
  <si>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</si>
  <si>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</si>
  <si>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</si>
  <si>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</si>
  <si>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</si>
  <si>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</si>
  <si>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</si>
  <si>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</si>
  <si>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</si>
  <si>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</si>
  <si>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</si>
  <si>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</si>
  <si>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</si>
  <si>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</si>
  <si>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</si>
  <si>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</si>
  <si>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</si>
  <si>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</si>
  <si>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</si>
  <si>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</si>
  <si>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</si>
  <si>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</si>
  <si>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</si>
  <si>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</si>
  <si>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</si>
  <si>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</si>
  <si>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</si>
  <si>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</si>
  <si>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</si>
  <si>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</si>
  <si>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</si>
  <si>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</si>
  <si>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</si>
  <si>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</si>
  <si>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</si>
  <si>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</si>
  <si>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</si>
  <si>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</si>
  <si>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</si>
  <si>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</si>
  <si>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</si>
  <si>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</si>
  <si>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</si>
  <si>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</si>
  <si>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</si>
  <si>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</si>
  <si>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</si>
  <si>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</si>
  <si>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</si>
  <si>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</si>
  <si>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</si>
  <si>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</si>
  <si>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</si>
  <si>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</si>
  <si>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</si>
  <si>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</si>
  <si>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</si>
  <si>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</si>
  <si>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</si>
  <si>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</si>
  <si>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</si>
  <si>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</si>
  <si>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</si>
  <si>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</si>
  <si>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</si>
  <si>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</si>
  <si>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</si>
  <si>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</si>
  <si>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</si>
  <si>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</si>
  <si>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</si>
  <si>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</si>
  <si>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</si>
  <si>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</si>
  <si>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</si>
  <si>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</si>
  <si>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</si>
  <si>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</si>
  <si>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</si>
  <si>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</si>
  <si>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</si>
  <si>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</si>
  <si>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</si>
  <si>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</si>
  <si>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</si>
  <si>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</si>
  <si>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</si>
  <si>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</si>
  <si>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</si>
  <si>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</si>
  <si>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</si>
  <si>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</si>
  <si>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</si>
  <si>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</si>
  <si>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</si>
  <si>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</si>
  <si>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</si>
  <si>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</si>
  <si>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</si>
  <si>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</si>
  <si>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</si>
  <si>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</si>
  <si>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</si>
  <si>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</si>
  <si>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</si>
  <si>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</si>
  <si>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</si>
  <si>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</si>
  <si>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</si>
  <si>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</si>
  <si>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</si>
  <si>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</si>
  <si>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</si>
  <si>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</si>
  <si>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</si>
  <si>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</si>
  <si>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</si>
  <si>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</si>
  <si>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</si>
  <si>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</si>
  <si>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</si>
  <si>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</si>
  <si>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</si>
  <si>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</si>
  <si>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</si>
  <si>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</si>
  <si>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</si>
  <si>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</si>
  <si>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</si>
  <si>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</si>
  <si>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</si>
  <si>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</si>
  <si>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</si>
  <si>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</si>
  <si>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</si>
  <si>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</si>
  <si>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</si>
  <si>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</si>
  <si>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</si>
  <si>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</si>
  <si>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</si>
  <si>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</si>
  <si>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</si>
  <si>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</si>
  <si>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</si>
  <si>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</si>
  <si>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</si>
  <si>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</si>
  <si>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</si>
  <si>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</si>
  <si>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</si>
  <si>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</si>
  <si>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</si>
  <si>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</si>
  <si>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</si>
  <si>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</si>
  <si>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</si>
  <si>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</si>
  <si>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</si>
  <si>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</si>
  <si>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</si>
  <si>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</si>
  <si>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</si>
  <si>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</si>
  <si>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</si>
  <si>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</si>
  <si>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</si>
  <si>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</si>
  <si>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</si>
  <si>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</si>
  <si>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</si>
  <si>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</si>
  <si>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</si>
  <si>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</si>
  <si>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</si>
  <si>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</si>
  <si>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</si>
  <si>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</si>
  <si>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</si>
  <si>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</si>
  <si>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</si>
  <si>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</si>
  <si>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</si>
  <si>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</si>
  <si>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</si>
  <si>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</si>
  <si>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</si>
  <si>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</si>
  <si>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</si>
  <si>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</si>
  <si>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</si>
  <si>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</si>
  <si>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</si>
  <si>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</si>
  <si>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</si>
  <si>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</si>
  <si>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</si>
  <si>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</si>
  <si>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</si>
  <si>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</si>
  <si>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</si>
  <si>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</si>
  <si>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</si>
  <si>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</si>
  <si>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</si>
  <si>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</si>
  <si>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</si>
  <si>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</si>
  <si>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</si>
  <si>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</si>
  <si>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</si>
  <si>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</si>
  <si>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</si>
  <si>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</si>
  <si>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</si>
  <si>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</si>
  <si>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</si>
  <si>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</si>
  <si>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</si>
  <si>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</si>
  <si>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</si>
  <si>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</si>
  <si>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</si>
  <si>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</si>
  <si>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</si>
  <si>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</si>
  <si>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</si>
  <si>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</si>
  <si>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</si>
  <si>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</si>
  <si>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</si>
  <si>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</si>
  <si>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</si>
  <si>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</si>
  <si>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</si>
  <si>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</si>
  <si>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</si>
  <si>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</si>
  <si>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</si>
  <si>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</si>
  <si>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</si>
  <si>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</si>
  <si>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</si>
  <si>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</si>
  <si>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</si>
  <si>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</si>
  <si>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</si>
  <si>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</si>
  <si>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</si>
  <si>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</si>
  <si>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</si>
  <si>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</si>
  <si>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</si>
  <si>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</si>
  <si>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</si>
  <si>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</si>
  <si>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</si>
  <si>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</si>
  <si>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</si>
  <si>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</si>
  <si>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</si>
  <si>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</si>
  <si>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</si>
  <si>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</si>
  <si>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</si>
  <si>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</si>
  <si>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</si>
  <si>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</si>
  <si>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</si>
  <si>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</si>
  <si>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</si>
  <si>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</si>
  <si>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</si>
  <si>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</si>
  <si>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</si>
  <si>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</si>
  <si>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</si>
  <si>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</si>
  <si>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</si>
  <si>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</si>
  <si>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</si>
  <si>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</si>
  <si>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</si>
  <si>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</si>
  <si>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</si>
  <si>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</si>
  <si>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</si>
  <si>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</si>
  <si>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</si>
  <si>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</si>
  <si>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</si>
  <si>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</si>
  <si>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</si>
  <si>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</si>
  <si>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</si>
  <si>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</si>
  <si>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</si>
  <si>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</si>
  <si>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</si>
  <si>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</si>
  <si>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</si>
  <si>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</si>
  <si>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</si>
  <si>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</si>
  <si>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</si>
  <si>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</si>
  <si>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</si>
  <si>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</si>
  <si>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</si>
  <si>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</si>
  <si>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</si>
  <si>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</si>
  <si>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</si>
  <si>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</si>
  <si>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</si>
  <si>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</si>
  <si>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</si>
  <si>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</si>
  <si>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</si>
  <si>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</si>
  <si>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</si>
  <si>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</si>
  <si>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</si>
  <si>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</si>
  <si>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</si>
  <si>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</si>
  <si>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</si>
  <si>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</si>
  <si>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</si>
  <si>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</si>
  <si>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</si>
  <si>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</si>
  <si>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</si>
  <si>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</si>
  <si>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</si>
  <si>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</si>
  <si>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</si>
  <si>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</si>
  <si>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</si>
  <si>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</si>
  <si>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</si>
  <si>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</si>
  <si>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</si>
  <si>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</si>
  <si>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</si>
  <si>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</si>
  <si>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</si>
  <si>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</si>
  <si>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</si>
  <si>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</si>
  <si>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</si>
  <si>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</si>
  <si>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</si>
  <si>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</si>
  <si>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</si>
  <si>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</si>
  <si>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</si>
  <si>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</si>
  <si>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</si>
  <si>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</si>
  <si>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</si>
  <si>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</si>
  <si>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</si>
  <si>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</si>
  <si>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</si>
  <si>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</si>
  <si>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</si>
  <si>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</si>
  <si>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</si>
  <si>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</si>
  <si>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</si>
  <si>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</si>
  <si>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</si>
  <si>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</si>
  <si>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</si>
  <si>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</si>
  <si>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</si>
  <si>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</si>
  <si>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</si>
  <si>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</si>
  <si>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</si>
  <si>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</si>
  <si>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</si>
  <si>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</si>
  <si>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</si>
  <si>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</si>
  <si>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</si>
  <si>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</si>
  <si>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</si>
  <si>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</si>
  <si>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</si>
  <si>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</si>
  <si>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</si>
  <si>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</si>
  <si>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</si>
  <si>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</si>
  <si>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</si>
  <si>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</si>
  <si>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</si>
  <si>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</si>
  <si>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</si>
  <si>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</si>
  <si>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</si>
  <si>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</si>
  <si>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</si>
  <si>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</si>
  <si>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</si>
  <si>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</si>
  <si>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</si>
  <si>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</si>
  <si>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</si>
  <si>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</si>
  <si>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</si>
  <si>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</si>
  <si>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</si>
  <si>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</si>
  <si>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</si>
  <si>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</si>
  <si>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</si>
  <si>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</si>
  <si>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</si>
  <si>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</si>
  <si>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</si>
  <si>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</si>
  <si>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</si>
  <si>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</si>
  <si>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</si>
  <si>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</si>
  <si>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</si>
  <si>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</si>
  <si>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</si>
  <si>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</si>
  <si>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</si>
  <si>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</si>
  <si>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</si>
  <si>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</si>
  <si>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</si>
  <si>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</si>
  <si>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</si>
  <si>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</si>
  <si>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</si>
  <si>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</si>
  <si>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</si>
  <si>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</si>
  <si>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</si>
  <si>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</si>
  <si>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</si>
  <si>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</si>
  <si>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</si>
  <si>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</si>
  <si>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</si>
  <si>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</si>
  <si>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</si>
  <si>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</si>
  <si>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</si>
  <si>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</si>
  <si>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</si>
  <si>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</si>
  <si>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</si>
  <si>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</si>
  <si>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</si>
  <si>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</si>
  <si>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</si>
  <si>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</si>
  <si>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</si>
  <si>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</si>
  <si>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</si>
  <si>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</si>
  <si>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</si>
  <si>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</si>
  <si>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</si>
  <si>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</si>
  <si>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</si>
  <si>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</si>
  <si>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</si>
  <si>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</si>
  <si>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</si>
  <si>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</si>
  <si>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</si>
  <si>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</si>
  <si>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</si>
  <si>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</si>
  <si>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</si>
  <si>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</si>
  <si>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</si>
  <si>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</si>
  <si>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</si>
  <si>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</si>
  <si>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</si>
  <si>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</si>
  <si>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</si>
  <si>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</si>
  <si>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</si>
  <si>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</si>
  <si>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</si>
  <si>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</si>
  <si>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</si>
  <si>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</si>
  <si>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</si>
  <si>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</si>
  <si>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</si>
  <si>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</si>
  <si>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</si>
  <si>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</si>
  <si>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</si>
  <si>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</si>
  <si>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</si>
  <si>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</si>
  <si>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</si>
  <si>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</si>
  <si>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</si>
  <si>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</si>
  <si>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</si>
  <si>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</si>
  <si>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</si>
  <si>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</si>
  <si>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</si>
  <si>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</si>
  <si>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</si>
  <si>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</si>
  <si>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</si>
  <si>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</si>
  <si>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</si>
  <si>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</si>
  <si>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</si>
  <si>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</si>
  <si>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</si>
  <si>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</si>
  <si>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</si>
  <si>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</si>
  <si>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</si>
  <si>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</si>
  <si>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</si>
  <si>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</si>
  <si>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</si>
  <si>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</si>
  <si>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</si>
  <si>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</si>
  <si>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</si>
  <si>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</si>
  <si>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</si>
  <si>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</si>
  <si>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</si>
  <si>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</si>
  <si>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</si>
  <si>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</si>
  <si>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</si>
  <si>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</si>
  <si>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</si>
  <si>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</si>
  <si>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</si>
  <si>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</si>
  <si>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</si>
  <si>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</si>
  <si>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</si>
  <si>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</si>
  <si>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</si>
  <si>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</si>
  <si>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</si>
  <si>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</si>
  <si>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</si>
  <si>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</si>
  <si>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</si>
  <si>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</si>
  <si>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</si>
  <si>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</si>
  <si>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</si>
  <si>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</si>
  <si>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</si>
  <si>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</si>
  <si>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</si>
  <si>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</si>
  <si>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</si>
  <si>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</si>
  <si>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</si>
  <si>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</si>
  <si>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</si>
  <si>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</si>
  <si>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</si>
  <si>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</si>
  <si>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</si>
  <si>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</si>
  <si>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</si>
  <si>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</si>
  <si>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</si>
  <si>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</si>
  <si>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</si>
  <si>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</si>
  <si>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</si>
  <si>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</si>
  <si>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</si>
  <si>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</si>
  <si>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</si>
  <si>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</si>
  <si>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</si>
  <si>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</si>
  <si>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</si>
  <si>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</si>
  <si>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</si>
  <si>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</si>
  <si>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</si>
  <si>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</si>
  <si>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</si>
  <si>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</si>
  <si>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</si>
  <si>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</si>
  <si>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</si>
  <si>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</si>
  <si>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</si>
  <si>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</si>
  <si>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</si>
  <si>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</si>
  <si>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</si>
  <si>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</si>
  <si>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</si>
  <si>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</si>
  <si>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</si>
  <si>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</si>
  <si>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</si>
  <si>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</si>
  <si>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</si>
  <si>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</si>
  <si>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</si>
  <si>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</si>
  <si>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</si>
  <si>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</si>
  <si>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</si>
  <si>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</si>
  <si>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</si>
  <si>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</si>
  <si>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</si>
  <si>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</si>
  <si>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</si>
  <si>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</si>
  <si>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</si>
  <si>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</si>
  <si>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</si>
  <si>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</si>
  <si>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</si>
  <si>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</si>
  <si>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</si>
  <si>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</si>
  <si>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</si>
  <si>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</si>
  <si>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</si>
  <si>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</si>
  <si>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</si>
  <si>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</si>
  <si>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</si>
  <si>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</si>
  <si>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</si>
  <si>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</si>
  <si>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</si>
  <si>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</si>
  <si>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</si>
  <si>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</si>
  <si>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</si>
  <si>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</si>
  <si>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</si>
  <si>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</si>
  <si>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</si>
  <si>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</si>
  <si>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</si>
  <si>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</si>
  <si>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</si>
  <si>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</si>
  <si>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</si>
  <si>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</si>
  <si>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</si>
  <si>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</si>
  <si>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</si>
  <si>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</si>
  <si>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</si>
  <si>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</si>
  <si>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</si>
  <si>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</si>
  <si>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</si>
  <si>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</si>
  <si>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</si>
  <si>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</si>
  <si>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</si>
  <si>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</si>
  <si>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</si>
  <si>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</si>
  <si>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</si>
  <si>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</si>
  <si>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</si>
  <si>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</si>
  <si>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</si>
  <si>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</si>
  <si>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</si>
  <si>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</si>
  <si>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</si>
  <si>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</si>
  <si>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</si>
  <si>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</si>
  <si>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</si>
  <si>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</si>
  <si>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</si>
  <si>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</si>
  <si>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</si>
  <si>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</si>
  <si>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</si>
  <si>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</si>
  <si>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</si>
  <si>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</si>
  <si>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</si>
  <si>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</si>
  <si>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</si>
  <si>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</si>
  <si>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</si>
  <si>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</si>
  <si>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</si>
  <si>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</si>
  <si>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</si>
  <si>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</si>
  <si>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</si>
  <si>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</si>
  <si>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</si>
  <si>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</si>
  <si>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</si>
  <si>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</si>
  <si>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</si>
  <si>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</si>
  <si>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</si>
  <si>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</si>
  <si>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</si>
  <si>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</si>
  <si>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</si>
  <si>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</si>
  <si>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</si>
  <si>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</si>
  <si>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</si>
  <si>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</si>
  <si>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</si>
  <si>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</si>
  <si>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</si>
  <si>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</si>
  <si>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</si>
  <si>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</si>
  <si>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</si>
  <si>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</si>
  <si>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</si>
  <si>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</si>
  <si>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</si>
  <si>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</si>
  <si>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</si>
  <si>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</si>
  <si>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</si>
  <si>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</si>
  <si>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</si>
  <si>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</si>
  <si>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</si>
  <si>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</si>
  <si>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</si>
  <si>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</si>
  <si>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</si>
  <si>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</si>
  <si>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</si>
  <si>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</si>
  <si>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</si>
  <si>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</si>
  <si>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</si>
  <si>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</si>
  <si>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</si>
  <si>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</si>
  <si>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</si>
  <si>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</si>
  <si>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</si>
  <si>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</si>
  <si>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</si>
  <si>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</si>
  <si>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</si>
  <si>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</si>
  <si>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</si>
  <si>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</si>
  <si>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</si>
  <si>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</si>
  <si>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</si>
  <si>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</si>
  <si>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</si>
  <si>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</si>
  <si>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</si>
  <si>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</si>
  <si>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</si>
  <si>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</si>
  <si>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</si>
  <si>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</si>
  <si>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</si>
  <si>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</si>
  <si>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</si>
  <si>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</si>
  <si>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</si>
  <si>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</si>
  <si>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</si>
  <si>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</si>
  <si>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</si>
  <si>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</si>
  <si>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</si>
  <si>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</si>
  <si>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</si>
  <si>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</si>
  <si>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</si>
  <si>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</si>
  <si>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</si>
  <si>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</si>
  <si>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</si>
  <si>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</si>
  <si>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</si>
  <si>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</si>
  <si>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</si>
  <si>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</si>
  <si>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</si>
  <si>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</si>
  <si>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</si>
  <si>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</si>
  <si>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</si>
  <si>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</si>
  <si>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</si>
  <si>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</si>
  <si>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</si>
  <si>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</si>
  <si>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</si>
  <si>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</si>
  <si>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</si>
  <si>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</si>
  <si>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</si>
  <si>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</si>
  <si>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</si>
  <si>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</si>
  <si>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</si>
  <si>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</si>
  <si>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</si>
  <si>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</si>
  <si>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</si>
  <si>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</si>
  <si>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</si>
  <si>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</si>
  <si>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</si>
  <si>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</si>
  <si>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</si>
  <si>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</si>
  <si>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</si>
  <si>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</si>
  <si>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</si>
  <si>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</si>
  <si>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</si>
  <si>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</si>
  <si>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</si>
  <si>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</si>
  <si>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</si>
  <si>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</si>
  <si>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</si>
  <si>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</si>
  <si>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</si>
  <si>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</si>
  <si>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</si>
  <si>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</si>
  <si>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</si>
  <si>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</si>
  <si>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</si>
  <si>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</si>
  <si>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</si>
  <si>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</si>
  <si>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</si>
  <si>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</si>
  <si>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</si>
  <si>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</si>
  <si>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</si>
  <si>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</si>
  <si>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</si>
  <si>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</si>
  <si>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</si>
  <si>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</si>
  <si>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</si>
  <si>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</si>
  <si>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</si>
  <si>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</si>
  <si>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</si>
  <si>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</si>
  <si>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</si>
  <si>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</si>
  <si>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</si>
  <si>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</si>
  <si>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</si>
  <si>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</si>
  <si>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</si>
  <si>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</si>
  <si>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</si>
  <si>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</si>
  <si>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</si>
  <si>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</si>
  <si>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</si>
  <si>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</si>
  <si>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</si>
  <si>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</si>
  <si>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</si>
  <si>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</si>
  <si>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</si>
  <si>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</si>
  <si>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</si>
  <si>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</si>
  <si>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</si>
  <si>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</si>
  <si>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</si>
  <si>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</si>
  <si>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</si>
  <si>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</si>
  <si>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</si>
  <si>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</si>
  <si>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</si>
  <si>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</si>
  <si>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</si>
  <si>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</si>
  <si>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</si>
  <si>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</si>
  <si>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</si>
  <si>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</si>
  <si>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</si>
  <si>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</si>
  <si>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</si>
  <si>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</si>
  <si>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</si>
  <si>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</si>
  <si>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</si>
  <si>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</si>
  <si>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</si>
  <si>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</si>
  <si>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</si>
  <si>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</si>
  <si>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</si>
  <si>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</si>
  <si>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</si>
  <si>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</si>
  <si>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</si>
  <si>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</si>
  <si>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</si>
  <si>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</si>
  <si>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</si>
  <si>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</si>
  <si>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</si>
  <si>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</si>
  <si>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</si>
  <si>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</si>
  <si>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</si>
  <si>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</si>
  <si>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</si>
  <si>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</si>
  <si>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</si>
  <si>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</si>
  <si>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</si>
  <si>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</si>
  <si>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</si>
  <si>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</si>
  <si>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</si>
  <si>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</si>
  <si>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</si>
  <si>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</si>
  <si>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</si>
  <si>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</si>
  <si>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</si>
  <si>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</si>
  <si>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</si>
  <si>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</si>
  <si>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</si>
  <si>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</si>
  <si>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</si>
  <si>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</si>
  <si>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</si>
  <si>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</si>
  <si>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</si>
  <si>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</si>
  <si>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</si>
  <si>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</si>
  <si>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</si>
  <si>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</si>
  <si>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</si>
  <si>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</si>
  <si>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</si>
  <si>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</si>
  <si>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</si>
  <si>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</si>
  <si>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</si>
  <si>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</si>
  <si>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</si>
  <si>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</si>
  <si>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</si>
  <si>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</si>
  <si>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</si>
  <si>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</si>
  <si>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</si>
  <si>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</si>
  <si>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</si>
  <si>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</si>
  <si>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</si>
  <si>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</si>
  <si>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</si>
  <si>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</si>
  <si>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</si>
  <si>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</si>
  <si>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</si>
  <si>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</si>
  <si>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</si>
  <si>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</si>
  <si>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</si>
  <si>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</si>
  <si>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</si>
  <si>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</si>
  <si>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</si>
  <si>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</si>
  <si>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</si>
  <si>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</si>
  <si>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</si>
  <si>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</si>
  <si>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</si>
  <si>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</si>
  <si>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</si>
  <si>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</si>
  <si>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</si>
  <si>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</si>
  <si>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</si>
  <si>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</si>
  <si>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</si>
  <si>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</si>
  <si>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</si>
  <si>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</si>
  <si>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</si>
  <si>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</si>
  <si>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</si>
  <si>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</si>
  <si>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</si>
  <si>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</si>
  <si>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</si>
  <si>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</si>
  <si>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</si>
  <si>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</si>
  <si>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</si>
  <si>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</si>
  <si>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</si>
  <si>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</si>
  <si>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</si>
  <si>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</si>
  <si>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</si>
  <si>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</si>
  <si>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</si>
  <si>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</si>
  <si>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</si>
  <si>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</si>
  <si>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</si>
  <si>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</si>
  <si>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</si>
  <si>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</si>
  <si>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</si>
  <si>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</si>
  <si>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</si>
  <si>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</si>
  <si>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</si>
  <si>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</si>
  <si>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</si>
  <si>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</si>
  <si>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</si>
  <si>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</si>
  <si>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</si>
  <si>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</si>
  <si>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</si>
  <si>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</si>
  <si>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</si>
  <si>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</si>
  <si>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</si>
  <si>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</si>
  <si>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</si>
  <si>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</si>
  <si>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</si>
  <si>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</si>
  <si>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</si>
  <si>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</si>
  <si>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</si>
  <si>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</si>
  <si>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</si>
  <si>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</si>
  <si>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</si>
  <si>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</si>
  <si>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</si>
  <si>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</si>
  <si>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</si>
  <si>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</si>
  <si>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</si>
  <si>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</si>
  <si>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</si>
  <si>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</si>
  <si>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</si>
  <si>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</si>
  <si>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</si>
  <si>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</si>
  <si>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</si>
  <si>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</si>
  <si>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</si>
  <si>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</si>
  <si>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</si>
  <si>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</si>
  <si>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</si>
  <si>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</si>
  <si>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</si>
  <si>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</si>
  <si>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</si>
  <si>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</si>
  <si>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</si>
  <si>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</si>
  <si>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</si>
  <si>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</si>
  <si>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</si>
  <si>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</si>
  <si>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</si>
  <si>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</si>
  <si>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</si>
  <si>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</si>
  <si>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</si>
  <si>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</si>
  <si>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</si>
  <si>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</si>
  <si>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</si>
  <si>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</si>
  <si>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</si>
  <si>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</si>
  <si>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</si>
  <si>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</si>
  <si>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</si>
  <si>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</si>
  <si>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</si>
  <si>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</si>
  <si>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</si>
  <si>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</si>
  <si>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</si>
  <si>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</si>
  <si>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</si>
  <si>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</si>
  <si>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</si>
  <si>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</si>
  <si>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</si>
  <si>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</si>
  <si>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</si>
  <si>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</si>
  <si>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</si>
  <si>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</si>
  <si>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</si>
  <si>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</si>
  <si>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</si>
  <si>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</si>
  <si>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</si>
  <si>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</si>
  <si>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</si>
  <si>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</si>
  <si>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</si>
  <si>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</si>
  <si>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</si>
  <si>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</si>
  <si>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</si>
  <si>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</si>
  <si>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</si>
  <si>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</si>
  <si>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</si>
  <si>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</si>
  <si>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</si>
  <si>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</si>
  <si>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</si>
  <si>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</si>
  <si>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</si>
  <si>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</si>
  <si>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</si>
  <si>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</si>
  <si>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</si>
  <si>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</si>
  <si>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</si>
  <si>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</si>
  <si>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</si>
  <si>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</si>
  <si>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</si>
  <si>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</si>
  <si>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</si>
  <si>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</si>
  <si>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</si>
  <si>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</si>
  <si>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</si>
  <si>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</si>
  <si>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</si>
  <si>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</si>
  <si>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</si>
  <si>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</si>
  <si>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</si>
  <si>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</si>
  <si>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</si>
  <si>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</si>
  <si>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</si>
  <si>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</si>
  <si>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</si>
  <si>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</si>
  <si>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</si>
  <si>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</si>
  <si>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</si>
  <si>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</si>
  <si>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</si>
  <si>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</si>
  <si>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</si>
  <si>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</si>
  <si>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</si>
  <si>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</si>
  <si>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</si>
  <si>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</si>
  <si>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</si>
  <si>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</si>
  <si>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</si>
  <si>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</si>
  <si>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</si>
  <si>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</si>
  <si>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</si>
  <si>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</si>
  <si>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</si>
  <si>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</si>
  <si>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</si>
  <si>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</si>
  <si>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</si>
  <si>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</si>
  <si>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</si>
  <si>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</si>
  <si>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</si>
  <si>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</si>
  <si>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</si>
  <si>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</si>
  <si>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</si>
  <si>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</si>
  <si>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</si>
  <si>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</si>
  <si>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</si>
  <si>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</si>
  <si>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</si>
  <si>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</si>
  <si>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</si>
  <si>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</si>
  <si>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</si>
  <si>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</si>
  <si>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</si>
  <si>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</si>
  <si>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</si>
  <si>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</si>
  <si>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</si>
  <si>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</si>
  <si>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</si>
  <si>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</si>
  <si>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</si>
  <si>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</si>
  <si>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</si>
  <si>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</si>
  <si>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</si>
  <si>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</si>
  <si>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</si>
  <si>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</si>
  <si>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</si>
  <si>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</si>
  <si>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</si>
  <si>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</si>
  <si>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</si>
  <si>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</si>
  <si>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</si>
  <si>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</si>
  <si>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</si>
  <si>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</si>
  <si>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</si>
  <si>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</si>
  <si>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</si>
  <si>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</si>
  <si>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</si>
  <si>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</si>
  <si>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</si>
  <si>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</si>
  <si>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</si>
  <si>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</si>
  <si>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</si>
  <si>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</si>
  <si>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</si>
  <si>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</si>
  <si>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</si>
  <si>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</si>
  <si>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</si>
  <si>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</si>
  <si>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</si>
  <si>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</si>
  <si>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</si>
  <si>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</si>
  <si>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</si>
  <si>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</si>
  <si>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</si>
  <si>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</si>
  <si>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</si>
  <si>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</si>
  <si>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</si>
  <si>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</si>
  <si>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</si>
  <si>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</si>
  <si>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</si>
  <si>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</si>
  <si>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</si>
  <si>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</si>
  <si>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</si>
  <si>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</si>
  <si>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</si>
  <si>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</si>
  <si>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</si>
  <si>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</si>
  <si>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</si>
  <si>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</si>
  <si>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</si>
  <si>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</si>
  <si>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</si>
  <si>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</si>
  <si>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</si>
  <si>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</si>
  <si>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</si>
  <si>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</si>
  <si>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</si>
  <si>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</si>
  <si>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</si>
  <si>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</si>
  <si>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</si>
  <si>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</si>
  <si>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</si>
  <si>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</si>
  <si>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</si>
  <si>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</si>
  <si>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</si>
  <si>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</si>
  <si>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</si>
  <si>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</si>
  <si>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</si>
  <si>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</si>
  <si>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</si>
  <si>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</si>
  <si>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</si>
  <si>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</si>
  <si>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</si>
  <si>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</si>
  <si>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</si>
  <si>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</si>
  <si>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</si>
  <si>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</si>
  <si>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</si>
  <si>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</si>
  <si>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</si>
  <si>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</si>
  <si>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</si>
  <si>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</si>
  <si>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</si>
  <si>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</si>
  <si>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</si>
  <si>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</si>
  <si>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</si>
  <si>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</si>
  <si>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</si>
  <si>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</si>
  <si>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</si>
  <si>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</si>
  <si>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</si>
  <si>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</si>
  <si>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</si>
  <si>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</si>
  <si>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</si>
  <si>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</si>
  <si>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</si>
  <si>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</si>
  <si>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</si>
  <si>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</si>
  <si>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</si>
  <si>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</si>
  <si>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</si>
  <si>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</si>
  <si>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</si>
  <si>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</si>
  <si>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</si>
  <si>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</si>
  <si>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</si>
  <si>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</si>
  <si>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</si>
  <si>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</si>
  <si>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</si>
  <si>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</si>
  <si>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</si>
  <si>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</si>
  <si>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</si>
  <si>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</si>
  <si>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</si>
  <si>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</si>
  <si>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</si>
  <si>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</si>
  <si>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</si>
  <si>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</si>
  <si>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</si>
  <si>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</si>
  <si>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</si>
  <si>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</si>
  <si>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</si>
  <si>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</si>
  <si>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</si>
  <si>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</si>
  <si>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</si>
  <si>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</si>
  <si>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</si>
  <si>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</si>
  <si>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</si>
  <si>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</si>
  <si>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</si>
  <si>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</si>
  <si>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</si>
  <si>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</si>
  <si>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</si>
  <si>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</si>
  <si>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</si>
  <si>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</si>
  <si>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</si>
  <si>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</si>
  <si>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</si>
  <si>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</si>
  <si>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</si>
  <si>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</si>
  <si>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</si>
  <si>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</si>
  <si>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</si>
  <si>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</si>
  <si>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</si>
  <si>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</si>
  <si>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</si>
  <si>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</si>
  <si>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</si>
  <si>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</si>
  <si>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</si>
  <si>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</si>
  <si>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</si>
  <si>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</si>
  <si>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</si>
  <si>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</si>
  <si>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</si>
  <si>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</si>
  <si>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</si>
  <si>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</si>
  <si>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</si>
  <si>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</si>
  <si>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</si>
  <si>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</si>
  <si>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</si>
  <si>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</si>
  <si>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</si>
  <si>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</si>
  <si>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</si>
  <si>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</si>
  <si>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</si>
  <si>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</si>
  <si>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</si>
  <si>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</si>
  <si>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</si>
  <si>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</si>
  <si>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</si>
  <si>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</si>
  <si>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</si>
  <si>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</si>
  <si>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</si>
  <si>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</si>
  <si>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</si>
  <si>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</si>
  <si>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</si>
  <si>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</si>
  <si>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</si>
  <si>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</si>
  <si>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</si>
  <si>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</si>
  <si>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</si>
  <si>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</si>
  <si>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</si>
  <si>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</si>
  <si>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</si>
  <si>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</si>
  <si>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</si>
  <si>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</si>
  <si>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</si>
  <si>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</si>
  <si>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</si>
  <si>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</si>
  <si>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</si>
  <si>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</si>
  <si>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</si>
  <si>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</si>
  <si>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</si>
  <si>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</si>
  <si>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</si>
  <si>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</si>
  <si>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</si>
  <si>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</si>
  <si>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</si>
  <si>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</si>
  <si>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</si>
  <si>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</si>
  <si>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</si>
  <si>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</si>
  <si>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</si>
  <si>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</si>
  <si>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</si>
  <si>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</si>
  <si>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</si>
  <si>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</si>
  <si>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</si>
  <si>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</si>
  <si>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</si>
  <si>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</si>
  <si>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</si>
  <si>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</si>
  <si>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</si>
  <si>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</si>
  <si>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</si>
  <si>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</si>
  <si>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</si>
  <si>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</si>
  <si>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</si>
  <si>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</si>
  <si>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</si>
  <si>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</si>
  <si>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</si>
  <si>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</si>
  <si>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</si>
  <si>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</si>
  <si>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</si>
  <si>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</si>
  <si>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</si>
  <si>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</si>
  <si>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</si>
  <si>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</si>
  <si>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</si>
  <si>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</si>
  <si>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</si>
  <si>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</si>
  <si>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</si>
  <si>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</si>
  <si>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</si>
  <si>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</si>
  <si>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</si>
  <si>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</si>
  <si>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</si>
  <si>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</si>
  <si>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</si>
  <si>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</si>
  <si>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</si>
  <si>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</si>
  <si>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</si>
  <si>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</si>
  <si>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</si>
  <si>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</si>
  <si>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</si>
  <si>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</si>
  <si>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</si>
  <si>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</si>
  <si>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</si>
  <si>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</si>
  <si>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</si>
  <si>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</si>
  <si>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</si>
  <si>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</si>
  <si>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</si>
  <si>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</si>
  <si>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</si>
  <si>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</si>
  <si>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</si>
  <si>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</si>
  <si>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</si>
  <si>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</si>
  <si>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</si>
  <si>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</si>
  <si>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</si>
  <si>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</si>
  <si>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</si>
  <si>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</si>
  <si>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</si>
  <si>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</si>
  <si>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</si>
  <si>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</si>
  <si>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</si>
  <si>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</si>
  <si>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</si>
  <si>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</si>
  <si>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</si>
  <si>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</si>
  <si>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</si>
  <si>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</si>
  <si>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</si>
  <si>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</si>
  <si>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</si>
  <si>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</si>
  <si>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</si>
  <si>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</si>
  <si>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</si>
  <si>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</si>
  <si>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</si>
  <si>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</si>
  <si>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</si>
  <si>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</si>
  <si>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</si>
  <si>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</si>
  <si>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</si>
  <si>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</si>
  <si>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</si>
  <si>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</si>
  <si>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</si>
  <si>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</si>
  <si>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</si>
  <si>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</si>
  <si>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</si>
  <si>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</si>
  <si>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</si>
  <si>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</si>
  <si>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</si>
  <si>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</si>
  <si>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</si>
  <si>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</si>
  <si>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</si>
  <si>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</si>
  <si>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</si>
  <si>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</si>
  <si>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</si>
  <si>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</si>
  <si>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</si>
  <si>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</si>
  <si>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</si>
  <si>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</si>
  <si>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</si>
  <si>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</si>
  <si>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</si>
  <si>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</si>
  <si>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</si>
  <si>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</si>
  <si>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</si>
  <si>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</si>
  <si>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</si>
  <si>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</si>
  <si>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</si>
  <si>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</si>
  <si>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</si>
  <si>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</si>
  <si>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</si>
  <si>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</si>
  <si>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</si>
  <si>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</si>
  <si>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</si>
  <si>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</si>
  <si>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</si>
  <si>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</si>
  <si>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</si>
  <si>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</si>
  <si>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</si>
  <si>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</si>
  <si>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</si>
  <si>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</si>
  <si>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</si>
  <si>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</si>
  <si>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</si>
  <si>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</si>
  <si>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</si>
  <si>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</si>
  <si>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</si>
  <si>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</si>
  <si>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</si>
  <si>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</si>
  <si>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</si>
  <si>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</si>
  <si>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</si>
  <si>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</si>
  <si>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</si>
  <si>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</si>
  <si>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</si>
  <si>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</si>
  <si>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</si>
  <si>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</si>
  <si>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</si>
  <si>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</si>
  <si>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</si>
  <si>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</si>
  <si>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</si>
  <si>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</si>
  <si>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</si>
  <si>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</si>
  <si>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</si>
  <si>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</si>
  <si>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</si>
  <si>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</si>
  <si>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</si>
  <si>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</si>
  <si>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</si>
  <si>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</si>
  <si>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</si>
  <si>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</si>
  <si>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</si>
  <si>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</si>
  <si>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</si>
  <si>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</si>
  <si>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</si>
  <si>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</si>
  <si>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</si>
  <si>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</si>
  <si>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</si>
  <si>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</si>
  <si>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</si>
  <si>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</si>
  <si>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</si>
  <si>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</si>
  <si>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</si>
  <si>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</si>
  <si>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</si>
  <si>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</si>
  <si>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</si>
  <si>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</si>
  <si>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</si>
  <si>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</si>
  <si>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</si>
  <si>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</si>
  <si>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</si>
  <si>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</si>
  <si>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</si>
  <si>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</si>
  <si>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</si>
  <si>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</si>
  <si>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</si>
  <si>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</si>
  <si>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</si>
  <si>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</si>
  <si>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</si>
  <si>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</si>
  <si>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</si>
  <si>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</si>
  <si>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</si>
  <si>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</si>
  <si>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</si>
  <si>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</si>
  <si>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</si>
  <si>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</si>
  <si>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</si>
  <si>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</si>
  <si>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</si>
  <si>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</si>
  <si>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</si>
  <si>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</si>
  <si>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</si>
  <si>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</si>
  <si>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</si>
  <si>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</si>
  <si>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</si>
  <si>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</si>
  <si>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</si>
  <si>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</si>
  <si>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</si>
  <si>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</si>
  <si>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</si>
  <si>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</si>
  <si>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</si>
  <si>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</si>
  <si>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</si>
  <si>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</si>
  <si>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</si>
  <si>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</si>
  <si>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</si>
  <si>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</si>
  <si>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</si>
  <si>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</si>
  <si>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</si>
  <si>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</si>
  <si>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</si>
  <si>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</si>
  <si>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</si>
  <si>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</si>
  <si>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</si>
  <si>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</si>
  <si>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</si>
  <si>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</si>
  <si>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</si>
  <si>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</si>
  <si>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</si>
  <si>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</si>
  <si>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</si>
  <si>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</si>
  <si>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</si>
  <si>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</si>
  <si>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</si>
  <si>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</si>
  <si>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</si>
  <si>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</si>
  <si>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</si>
  <si>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</si>
  <si>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</si>
  <si>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</si>
  <si>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</si>
  <si>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</si>
  <si>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</si>
  <si>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</si>
  <si>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</si>
  <si>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</si>
  <si>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</si>
  <si>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</si>
  <si>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</si>
  <si>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</si>
  <si>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</si>
  <si>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</si>
  <si>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</si>
  <si>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</si>
  <si>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</si>
  <si>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</si>
  <si>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</si>
  <si>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</si>
  <si>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</si>
  <si>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</si>
  <si>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</si>
  <si>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</si>
  <si>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</si>
  <si>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</si>
  <si>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</si>
  <si>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</si>
  <si>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</si>
  <si>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</si>
  <si>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</si>
  <si>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</si>
  <si>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</si>
  <si>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</si>
  <si>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</si>
  <si>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</si>
  <si>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</si>
  <si>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</si>
  <si>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</si>
  <si>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</si>
  <si>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</si>
  <si>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</si>
  <si>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</si>
  <si>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</si>
  <si>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</si>
  <si>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</si>
  <si>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</si>
  <si>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</si>
  <si>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</si>
  <si>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</si>
  <si>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</si>
  <si>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</si>
  <si>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</si>
  <si>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</si>
  <si>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</si>
  <si>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</si>
  <si>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</si>
  <si>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</si>
  <si>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</si>
  <si>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</si>
  <si>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</si>
  <si>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</si>
  <si>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</si>
  <si>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</si>
  <si>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</si>
  <si>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</si>
  <si>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</si>
  <si>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</si>
  <si>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</si>
  <si>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</si>
  <si>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</si>
  <si>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</si>
  <si>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</si>
  <si>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</si>
  <si>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</si>
  <si>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</si>
  <si>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</si>
  <si>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</si>
  <si>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</si>
  <si>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</si>
  <si>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</si>
  <si>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</si>
  <si>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</si>
  <si>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</si>
  <si>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</si>
  <si>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</si>
  <si>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</si>
  <si>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</si>
  <si>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</si>
  <si>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</si>
  <si>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</si>
  <si>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</si>
  <si>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</si>
  <si>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</si>
  <si>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</si>
  <si>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</si>
  <si>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</si>
  <si>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</si>
  <si>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</si>
  <si>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</si>
  <si>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</si>
  <si>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</si>
  <si>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</si>
  <si>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</si>
  <si>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</si>
  <si>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</si>
  <si>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</si>
  <si>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</si>
  <si>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</si>
  <si>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</si>
  <si>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</si>
  <si>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</si>
  <si>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</si>
  <si>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</si>
  <si>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</si>
  <si>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</si>
  <si>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</si>
  <si>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</si>
  <si>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</si>
  <si>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</si>
  <si>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</si>
  <si>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</si>
  <si>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</si>
  <si>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</si>
  <si>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</si>
  <si>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</si>
  <si>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</si>
  <si>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</si>
  <si>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</si>
  <si>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</si>
  <si>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</si>
  <si>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</si>
  <si>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</si>
  <si>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</si>
  <si>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</si>
  <si>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</si>
  <si>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</si>
  <si>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</si>
  <si>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</si>
  <si>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</si>
  <si>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</si>
  <si>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</si>
  <si>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</si>
  <si>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</si>
  <si>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</si>
  <si>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</si>
  <si>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</si>
  <si>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</si>
  <si>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</si>
  <si>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</si>
  <si>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</si>
  <si>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</si>
  <si>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</si>
  <si>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</si>
  <si>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</si>
  <si>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</si>
  <si>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</si>
  <si>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</si>
  <si>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</si>
  <si>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</si>
  <si>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</si>
  <si>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</si>
  <si>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</si>
  <si>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</si>
  <si>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</si>
  <si>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</si>
  <si>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</si>
  <si>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</si>
  <si>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</si>
  <si>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</si>
  <si>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</si>
  <si>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</si>
  <si>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</si>
  <si>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</si>
  <si>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</si>
  <si>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</si>
  <si>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</si>
  <si>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</si>
  <si>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</si>
  <si>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</si>
  <si>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</si>
  <si>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</si>
  <si>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</si>
  <si>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</si>
  <si>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</si>
  <si>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</si>
  <si>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</si>
  <si>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</si>
  <si>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</si>
  <si>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</si>
  <si>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</si>
  <si>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</si>
  <si>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</si>
  <si>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</si>
  <si>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</si>
  <si>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</si>
  <si>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</si>
  <si>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</si>
  <si>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</si>
  <si>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</si>
  <si>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</si>
  <si>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</si>
  <si>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</si>
  <si>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</si>
  <si>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</si>
  <si>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</si>
  <si>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</si>
  <si>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</si>
  <si>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</si>
  <si>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</si>
  <si>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</si>
  <si>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</si>
  <si>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</si>
  <si>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</si>
  <si>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</si>
  <si>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</si>
  <si>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</si>
  <si>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</si>
  <si>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</si>
  <si>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</si>
  <si>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</si>
  <si>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</si>
  <si>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</si>
  <si>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</si>
  <si>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</si>
  <si>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</si>
  <si>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</si>
  <si>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</si>
  <si>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</si>
  <si>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</si>
  <si>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</si>
  <si>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</si>
  <si>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</si>
  <si>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</si>
  <si>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</si>
  <si>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</si>
  <si>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</si>
  <si>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</si>
  <si>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</si>
  <si>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</si>
  <si>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</si>
  <si>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</si>
  <si>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</si>
  <si>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</si>
  <si>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</si>
  <si>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</si>
  <si>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</si>
  <si>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</si>
  <si>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</si>
  <si>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</si>
  <si>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</si>
  <si>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</si>
  <si>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</si>
  <si>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</si>
  <si>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</si>
  <si>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</si>
  <si>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</si>
  <si>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</si>
  <si>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</si>
  <si>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</si>
  <si>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</si>
  <si>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</si>
  <si>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</si>
  <si>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</si>
  <si>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</si>
  <si>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</si>
  <si>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</si>
  <si>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</si>
  <si>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</si>
  <si>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</si>
  <si>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</si>
  <si>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</si>
  <si>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</si>
  <si>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</si>
  <si>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</si>
  <si>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</si>
  <si>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</si>
  <si>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</si>
  <si>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</si>
  <si>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</si>
  <si>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</si>
  <si>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</si>
  <si>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</si>
  <si>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</si>
  <si>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</si>
  <si>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</si>
  <si>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</si>
  <si>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</si>
  <si>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</si>
  <si>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</si>
  <si>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</si>
  <si>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</si>
  <si>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</si>
  <si>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</si>
  <si>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</si>
  <si>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</si>
  <si>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</si>
  <si>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</si>
  <si>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</si>
  <si>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</si>
  <si>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</si>
  <si>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</si>
  <si>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</si>
  <si>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</si>
  <si>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</si>
  <si>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</si>
  <si>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</si>
  <si>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</si>
  <si>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</si>
  <si>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</si>
  <si>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</si>
  <si>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</si>
  <si>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</si>
  <si>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</si>
  <si>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</si>
  <si>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</si>
  <si>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</si>
  <si>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</si>
  <si>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</si>
  <si>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</si>
  <si>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</si>
  <si>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</si>
  <si>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</si>
  <si>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</si>
  <si>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</si>
  <si>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</si>
  <si>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</si>
  <si>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</si>
  <si>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</si>
  <si>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</si>
  <si>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</si>
  <si>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</si>
  <si>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</si>
  <si>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</si>
  <si>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</si>
  <si>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</si>
  <si>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</si>
  <si>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</si>
  <si>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</si>
  <si>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</si>
  <si>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</si>
  <si>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</si>
  <si>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</si>
  <si>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</si>
  <si>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</si>
  <si>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</si>
  <si>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</si>
  <si>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</si>
  <si>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</si>
  <si>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</si>
  <si>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</si>
  <si>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</si>
  <si>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</si>
  <si>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</si>
  <si>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</si>
  <si>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</si>
  <si>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</si>
  <si>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</si>
  <si>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</si>
  <si>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</si>
  <si>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</si>
  <si>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</si>
  <si>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</si>
  <si>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</si>
  <si>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</si>
  <si>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</si>
  <si>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</si>
  <si>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</si>
  <si>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</si>
  <si>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</si>
  <si>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</si>
  <si>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</si>
  <si>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</si>
  <si>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</si>
  <si>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</si>
  <si>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</si>
  <si>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</si>
  <si>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</si>
  <si>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</si>
  <si>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</si>
  <si>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</si>
  <si>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</si>
  <si>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</si>
  <si>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</si>
  <si>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</si>
  <si>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</si>
  <si>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</si>
  <si>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</si>
  <si>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</si>
  <si>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</si>
  <si>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</si>
  <si>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</si>
  <si>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</si>
  <si>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</si>
  <si>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</si>
  <si>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</si>
  <si>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</si>
  <si>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</si>
  <si>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</si>
  <si>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</si>
  <si>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</si>
  <si>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</si>
  <si>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</si>
  <si>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</si>
  <si>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</si>
  <si>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</si>
  <si>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</si>
  <si>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</si>
  <si>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</si>
  <si>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</si>
  <si>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</si>
  <si>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</si>
  <si>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</si>
  <si>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</si>
  <si>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</si>
  <si>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</si>
  <si>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</si>
  <si>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</si>
  <si>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</si>
  <si>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</si>
  <si>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</si>
  <si>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</si>
  <si>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</si>
  <si>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</si>
  <si>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</si>
  <si>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</si>
  <si>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</si>
  <si>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</si>
  <si>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</si>
  <si>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</si>
  <si>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</si>
  <si>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</si>
  <si>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</si>
  <si>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</si>
  <si>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</si>
  <si>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</si>
  <si>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</si>
  <si>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</si>
  <si>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</si>
  <si>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</si>
  <si>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</si>
  <si>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</si>
  <si>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</si>
  <si>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</si>
  <si>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</si>
  <si>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</si>
  <si>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</si>
  <si>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</si>
  <si>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</si>
  <si>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</si>
  <si>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</si>
  <si>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</si>
  <si>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</si>
  <si>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</si>
  <si>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</si>
  <si>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</si>
  <si>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</si>
  <si>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</si>
  <si>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</si>
  <si>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</si>
  <si>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</si>
  <si>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</si>
  <si>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</si>
  <si>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</si>
  <si>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</si>
  <si>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</si>
  <si>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</si>
  <si>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</si>
  <si>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</si>
  <si>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</si>
  <si>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</si>
  <si>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</si>
  <si>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</si>
  <si>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</si>
  <si>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</si>
  <si>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</si>
  <si>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</si>
  <si>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</si>
  <si>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</si>
  <si>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</si>
  <si>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</si>
  <si>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</si>
  <si>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</si>
  <si>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</si>
  <si>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</si>
  <si>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</si>
  <si>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</si>
  <si>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</si>
  <si>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</si>
  <si>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</si>
  <si>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</si>
  <si>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</si>
  <si>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</si>
  <si>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</si>
  <si>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</si>
  <si>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</si>
  <si>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</si>
  <si>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</si>
  <si>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</si>
  <si>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</si>
  <si>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</si>
  <si>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</si>
  <si>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</si>
  <si>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</si>
  <si>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</si>
  <si>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</si>
  <si>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</si>
  <si>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</si>
  <si>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</si>
  <si>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</si>
  <si>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</si>
  <si>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</si>
  <si>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</si>
  <si>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</si>
  <si>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</si>
  <si>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</si>
  <si>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</si>
  <si>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</si>
  <si>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</si>
  <si>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</si>
  <si>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</si>
  <si>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</si>
  <si>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</si>
  <si>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</si>
  <si>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</si>
  <si>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</si>
  <si>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</si>
  <si>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</si>
  <si>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</si>
  <si>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</si>
  <si>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</si>
  <si>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</si>
  <si>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</si>
  <si>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</si>
  <si>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</si>
  <si>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</si>
  <si>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</si>
  <si>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</si>
  <si>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</si>
  <si>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</si>
  <si>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</si>
  <si>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</si>
  <si>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</si>
  <si>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</si>
  <si>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</si>
  <si>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</si>
  <si>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</si>
  <si>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</si>
  <si>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</si>
  <si>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</si>
  <si>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</si>
  <si>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</si>
  <si>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</si>
  <si>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</si>
  <si>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</si>
  <si>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</si>
  <si>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</si>
  <si>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</si>
  <si>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</si>
  <si>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</si>
  <si>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</si>
  <si>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</si>
  <si>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</si>
  <si>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</si>
  <si>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</si>
  <si>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</si>
  <si>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</si>
  <si>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</si>
  <si>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</si>
  <si>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</si>
  <si>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</si>
  <si>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</si>
  <si>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</si>
  <si>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</si>
  <si>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</si>
  <si>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</si>
  <si>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</si>
  <si>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</si>
  <si>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</si>
  <si>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</si>
  <si>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</si>
  <si>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</si>
  <si>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</si>
  <si>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</si>
  <si>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</si>
  <si>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</si>
  <si>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</si>
  <si>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</si>
  <si>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</si>
  <si>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</si>
  <si>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</si>
  <si>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</si>
  <si>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</si>
  <si>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</si>
  <si>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</si>
  <si>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</si>
  <si>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</si>
  <si>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</si>
  <si>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</si>
  <si>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</si>
  <si>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</si>
  <si>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</si>
  <si>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</si>
  <si>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</si>
  <si>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</si>
  <si>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</si>
  <si>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</si>
  <si>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</si>
  <si>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</si>
  <si>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</si>
  <si>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</si>
  <si>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</si>
  <si>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</si>
  <si>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</si>
  <si>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</si>
  <si>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</si>
  <si>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</si>
  <si>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</si>
  <si>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</si>
  <si>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</si>
  <si>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</si>
  <si>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</si>
  <si>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</si>
  <si>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</si>
  <si>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</si>
  <si>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</si>
  <si>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</si>
  <si>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</si>
  <si>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</si>
  <si>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</si>
  <si>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</si>
  <si>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</si>
  <si>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</si>
  <si>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</si>
  <si>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</si>
  <si>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</si>
  <si>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</si>
  <si>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</si>
  <si>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</si>
  <si>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</si>
  <si>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</si>
  <si>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</si>
  <si>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</si>
  <si>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</si>
  <si>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</si>
  <si>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</si>
  <si>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</si>
  <si>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</si>
  <si>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</si>
  <si>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</si>
  <si>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</si>
  <si>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</si>
  <si>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</si>
  <si>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</si>
  <si>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</si>
  <si>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</si>
  <si>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</si>
  <si>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</si>
  <si>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</si>
  <si>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</si>
  <si>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</si>
  <si>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</si>
  <si>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</si>
  <si>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</si>
  <si>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</si>
  <si>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</si>
  <si>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</si>
  <si>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</si>
  <si>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</si>
  <si>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</si>
  <si>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</si>
  <si>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</si>
  <si>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</si>
  <si>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</si>
  <si>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</si>
  <si>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</si>
  <si>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</si>
  <si>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</si>
  <si>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</si>
  <si>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</si>
  <si>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</si>
  <si>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</si>
  <si>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</si>
  <si>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</si>
  <si>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</si>
  <si>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</si>
  <si>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</si>
  <si>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</si>
  <si>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</si>
  <si>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</si>
  <si>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</si>
  <si>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</si>
  <si>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</si>
  <si>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</si>
  <si>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</si>
  <si>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</si>
  <si>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</si>
  <si>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</si>
  <si>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</si>
  <si>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</si>
  <si>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</si>
  <si>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</si>
  <si>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</si>
  <si>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</si>
  <si>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</si>
  <si>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</si>
  <si>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</si>
  <si>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</si>
  <si>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</si>
  <si>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</si>
  <si>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</si>
  <si>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</si>
  <si>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</si>
  <si>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</si>
  <si>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</si>
  <si>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</si>
  <si>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</si>
  <si>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</si>
  <si>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</si>
  <si>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</si>
  <si>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</si>
  <si>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</si>
  <si>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</si>
  <si>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</si>
  <si>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</si>
  <si>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</si>
  <si>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</si>
  <si>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</si>
  <si>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</si>
  <si>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</si>
  <si>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</si>
  <si>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</si>
  <si>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</si>
  <si>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</si>
  <si>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</si>
  <si>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</si>
  <si>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</si>
  <si>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</si>
  <si>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</si>
  <si>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</si>
  <si>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</si>
  <si>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</si>
  <si>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</si>
  <si>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</si>
  <si>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</si>
  <si>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</si>
  <si>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</si>
  <si>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</si>
  <si>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</si>
  <si>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</si>
  <si>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</si>
  <si>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</si>
  <si>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</si>
  <si>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</si>
  <si>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</si>
  <si>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</si>
  <si>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</si>
  <si>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</si>
  <si>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</si>
  <si>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</si>
  <si>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</si>
  <si>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</si>
  <si>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</si>
  <si>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</si>
  <si>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</si>
  <si>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</si>
  <si>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</si>
  <si>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</si>
  <si>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</si>
  <si>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</si>
  <si>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</si>
  <si>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</si>
  <si>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</si>
  <si>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</si>
  <si>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</si>
  <si>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</si>
  <si>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</si>
  <si>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</si>
  <si>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</si>
  <si>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</si>
  <si>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</si>
  <si>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</si>
  <si>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</si>
  <si>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</si>
  <si>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</si>
  <si>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</si>
  <si>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</si>
  <si>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</si>
  <si>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</si>
  <si>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</si>
  <si>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</si>
  <si>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</si>
  <si>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</si>
  <si>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</si>
  <si>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</si>
  <si>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</si>
  <si>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</si>
  <si>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</si>
  <si>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</si>
  <si>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</si>
  <si>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</si>
  <si>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</si>
  <si>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</si>
  <si>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</si>
  <si>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</si>
  <si>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</si>
  <si>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</si>
  <si>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</si>
  <si>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</si>
  <si>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</si>
  <si>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</si>
  <si>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</si>
  <si>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</si>
  <si>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</si>
  <si>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</si>
  <si>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</si>
  <si>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</si>
  <si>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</si>
  <si>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</si>
  <si>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</si>
  <si>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</si>
  <si>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</si>
  <si>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</si>
  <si>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</si>
  <si>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</si>
  <si>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</si>
  <si>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</si>
  <si>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</si>
  <si>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</si>
  <si>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</si>
  <si>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</si>
  <si>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</si>
  <si>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</si>
  <si>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</si>
  <si>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</si>
  <si>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</si>
  <si>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</si>
  <si>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</si>
  <si>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</si>
  <si>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</si>
  <si>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</si>
  <si>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</si>
  <si>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</si>
  <si>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</si>
  <si>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</si>
  <si>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</si>
  <si>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</si>
  <si>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</si>
  <si>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</si>
  <si>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</si>
  <si>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</si>
  <si>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</si>
  <si>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</si>
  <si>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</si>
  <si>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</si>
  <si>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</si>
  <si>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</si>
  <si>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</si>
  <si>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</si>
  <si>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</si>
  <si>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</si>
  <si>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</si>
  <si>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</si>
  <si>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</si>
  <si>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</si>
  <si>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</si>
  <si>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</si>
  <si>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</si>
  <si>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</si>
  <si>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</si>
  <si>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</si>
  <si>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</si>
  <si>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</si>
  <si>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</si>
  <si>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</si>
  <si>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</si>
  <si>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</si>
  <si>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</si>
  <si>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</si>
  <si>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</si>
  <si>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</si>
  <si>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</si>
  <si>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</si>
  <si>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</si>
  <si>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</si>
  <si>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</si>
  <si>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</si>
  <si>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</si>
  <si>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</si>
  <si>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</si>
  <si>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</si>
  <si>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</si>
  <si>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</si>
  <si>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</si>
  <si>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</si>
  <si>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</si>
  <si>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</si>
  <si>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</si>
  <si>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</si>
  <si>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</si>
  <si>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</si>
  <si>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</si>
  <si>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</si>
  <si>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</si>
  <si>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</si>
  <si>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</si>
  <si>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</si>
  <si>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</si>
  <si>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</si>
  <si>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</si>
  <si>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</si>
  <si>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</si>
  <si>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</si>
  <si>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</si>
  <si>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</si>
  <si>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</si>
  <si>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</si>
  <si>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</si>
  <si>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</si>
  <si>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</si>
  <si>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</si>
  <si>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</si>
  <si>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</si>
  <si>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</si>
  <si>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</si>
  <si>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</si>
  <si>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</si>
  <si>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</si>
  <si>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</si>
  <si>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</si>
  <si>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</si>
  <si>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</si>
  <si>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</si>
  <si>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</si>
  <si>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</si>
  <si>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</si>
  <si>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</si>
  <si>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</si>
  <si>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</si>
  <si>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</si>
  <si>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</si>
  <si>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</si>
  <si>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</si>
  <si>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</si>
  <si>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</si>
  <si>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</si>
  <si>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</si>
  <si>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</si>
  <si>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</si>
  <si>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</si>
  <si>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</si>
  <si>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</si>
  <si>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</si>
  <si>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</si>
  <si>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</si>
  <si>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</si>
  <si>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</si>
  <si>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</si>
  <si>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</si>
  <si>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</si>
  <si>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</si>
  <si>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</si>
  <si>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</si>
  <si>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</si>
  <si>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</si>
  <si>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</si>
  <si>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</si>
  <si>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</si>
  <si>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</si>
  <si>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</si>
  <si>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</si>
  <si>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</si>
  <si>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</si>
  <si>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</si>
  <si>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</si>
  <si>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</si>
  <si>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</si>
  <si>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</si>
  <si>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</si>
  <si>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</si>
  <si>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</si>
  <si>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</si>
  <si>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</si>
  <si>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</si>
  <si>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</si>
  <si>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</si>
  <si>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</si>
  <si>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</si>
  <si>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</si>
  <si>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</si>
  <si>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</si>
  <si>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</si>
  <si>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</si>
  <si>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</si>
  <si>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</si>
  <si>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</si>
  <si>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</si>
  <si>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</si>
  <si>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</si>
  <si>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</si>
  <si>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</si>
  <si>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</si>
  <si>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</si>
  <si>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</si>
  <si>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</si>
  <si>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</si>
  <si>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</si>
  <si>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</si>
  <si>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</si>
  <si>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</si>
  <si>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</si>
  <si>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</si>
  <si>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</si>
  <si>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</si>
  <si>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</si>
  <si>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</si>
  <si>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</si>
  <si>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</si>
  <si>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</si>
  <si>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</si>
  <si>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</si>
  <si>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</si>
  <si>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</si>
  <si>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</si>
  <si>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</si>
  <si>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</si>
  <si>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</si>
  <si>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</si>
  <si>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</si>
  <si>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</si>
  <si>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</si>
  <si>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</si>
  <si>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</si>
  <si>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</si>
  <si>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</si>
  <si>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</si>
  <si>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</si>
  <si>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</si>
  <si>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</si>
  <si>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</si>
  <si>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</si>
  <si>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</si>
  <si>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</si>
  <si>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</si>
  <si>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</si>
  <si>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</si>
  <si>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</si>
  <si>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</si>
  <si>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</si>
  <si>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</si>
  <si>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</si>
  <si>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</si>
  <si>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</si>
  <si>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</si>
  <si>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</si>
  <si>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</si>
  <si>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</si>
  <si>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</si>
  <si>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</si>
  <si>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</si>
  <si>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</si>
  <si>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</si>
  <si>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</si>
  <si>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</si>
  <si>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</si>
  <si>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</si>
  <si>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</si>
  <si>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</si>
  <si>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</si>
  <si>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</si>
  <si>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</si>
  <si>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</si>
  <si>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</si>
  <si>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</si>
  <si>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</si>
  <si>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</si>
  <si>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</si>
  <si>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</si>
  <si>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</si>
  <si>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</si>
  <si>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</si>
  <si>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</si>
  <si>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</si>
  <si>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</si>
  <si>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</si>
  <si>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</si>
  <si>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</si>
  <si>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</si>
  <si>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</si>
  <si>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</si>
  <si>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</si>
  <si>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</si>
  <si>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</si>
  <si>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</si>
  <si>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</si>
  <si>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</si>
  <si>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</si>
  <si>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</si>
  <si>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</si>
  <si>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</si>
  <si>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</si>
  <si>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</si>
  <si>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</si>
  <si>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</si>
  <si>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</si>
  <si>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</si>
  <si>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</si>
  <si>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</si>
  <si>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</si>
  <si>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</si>
  <si>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</si>
  <si>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</si>
  <si>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</si>
  <si>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</si>
  <si>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</si>
  <si>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</si>
  <si>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</si>
  <si>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</si>
  <si>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</si>
  <si>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</si>
  <si>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</si>
  <si>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</si>
  <si>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</si>
  <si>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</si>
  <si>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</si>
  <si>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</si>
  <si>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</si>
  <si>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</si>
  <si>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</si>
  <si>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</si>
  <si>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</si>
  <si>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</si>
  <si>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</si>
  <si>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</si>
  <si>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</si>
  <si>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</si>
  <si>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</si>
  <si>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</si>
  <si>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</si>
  <si>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</si>
  <si>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</si>
  <si>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</si>
  <si>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</si>
  <si>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</si>
  <si>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</si>
  <si>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</si>
  <si>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</si>
  <si>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</si>
  <si>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</si>
  <si>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</si>
  <si>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</si>
  <si>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</si>
  <si>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</si>
  <si>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</si>
  <si>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</si>
  <si>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</si>
  <si>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</si>
  <si>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</si>
  <si>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</si>
  <si>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</si>
  <si>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</si>
  <si>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</si>
  <si>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</si>
  <si>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</si>
  <si>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</si>
  <si>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</si>
  <si>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</si>
  <si>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</si>
  <si>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</si>
  <si>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</si>
  <si>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</si>
  <si>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</si>
  <si>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</si>
  <si>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</si>
  <si>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</si>
  <si>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</si>
  <si>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</si>
  <si>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</si>
  <si>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</si>
  <si>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</si>
  <si>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</si>
  <si>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</si>
  <si>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</si>
  <si>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</si>
  <si>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</si>
  <si>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</si>
  <si>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</si>
  <si>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</si>
  <si>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</si>
  <si>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</si>
  <si>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</si>
  <si>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</si>
  <si>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</si>
  <si>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</si>
  <si>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</si>
  <si>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</si>
  <si>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</si>
  <si>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</si>
  <si>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</si>
  <si>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</si>
  <si>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</si>
  <si>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</si>
  <si>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</si>
  <si>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</si>
  <si>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</si>
  <si>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</si>
  <si>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</si>
  <si>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</si>
  <si>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</si>
  <si>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</si>
  <si>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</si>
  <si>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</si>
  <si>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</si>
  <si>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</si>
  <si>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</si>
  <si>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</si>
  <si>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</si>
  <si>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</si>
  <si>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</si>
  <si>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</si>
  <si>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</si>
  <si>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</si>
  <si>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</si>
  <si>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</si>
  <si>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</si>
  <si>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</si>
  <si>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</si>
  <si>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</si>
  <si>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</si>
  <si>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</si>
  <si>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</si>
  <si>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</si>
  <si>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</si>
  <si>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</si>
  <si>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</si>
  <si>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</si>
  <si>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</si>
  <si>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</si>
  <si>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</si>
  <si>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</si>
  <si>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</si>
  <si>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</si>
  <si>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</si>
  <si>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</si>
  <si>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</si>
  <si>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</si>
  <si>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</si>
  <si>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</si>
  <si>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</si>
  <si>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</si>
  <si>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</si>
  <si>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</si>
  <si>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</si>
  <si>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</si>
  <si>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</si>
  <si>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</si>
  <si>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</si>
  <si>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</si>
  <si>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</si>
  <si>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</si>
  <si>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</si>
  <si>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</si>
  <si>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</si>
  <si>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</si>
  <si>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</si>
  <si>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</si>
  <si>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</si>
  <si>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</si>
  <si>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</si>
  <si>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</si>
  <si>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</si>
  <si>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</si>
  <si>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</si>
  <si>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</si>
  <si>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</si>
  <si>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</si>
  <si>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</si>
  <si>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</si>
  <si>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</si>
  <si>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</si>
  <si>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</si>
  <si>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</si>
  <si>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</si>
  <si>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</si>
  <si>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</si>
  <si>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</si>
  <si>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</si>
  <si>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</si>
  <si>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</si>
  <si>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</si>
  <si>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</si>
  <si>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</si>
  <si>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</si>
  <si>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</si>
  <si>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</si>
  <si>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</si>
  <si>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</si>
  <si>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</si>
  <si>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</si>
  <si>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</si>
  <si>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</si>
  <si>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</si>
  <si>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</si>
  <si>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</si>
  <si>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</si>
  <si>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</si>
  <si>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</si>
  <si>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</si>
  <si>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</si>
  <si>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</si>
  <si>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</si>
  <si>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</si>
  <si>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</si>
  <si>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</si>
  <si>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</si>
  <si>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</si>
  <si>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</si>
  <si>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</si>
  <si>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</si>
  <si>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</si>
  <si>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</si>
  <si>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</si>
  <si>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</si>
  <si>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</si>
  <si>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</si>
  <si>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</si>
  <si>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</si>
  <si>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</si>
  <si>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</si>
  <si>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</si>
  <si>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</si>
  <si>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</si>
  <si>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</si>
  <si>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</si>
  <si>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</si>
  <si>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</si>
  <si>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</si>
  <si>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</si>
  <si>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</si>
  <si>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</si>
  <si>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</si>
  <si>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</si>
  <si>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</si>
  <si>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</si>
  <si>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</si>
  <si>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</si>
  <si>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</si>
  <si>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</si>
  <si>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</si>
  <si>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</si>
  <si>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</si>
  <si>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</si>
  <si>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</si>
  <si>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</si>
  <si>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</si>
  <si>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</si>
  <si>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</si>
  <si>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</si>
  <si>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</si>
  <si>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</si>
  <si>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</si>
  <si>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</si>
  <si>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</si>
  <si>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</si>
  <si>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</si>
  <si>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</si>
  <si>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</si>
  <si>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</si>
  <si>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</si>
  <si>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</si>
  <si>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</si>
  <si>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</si>
  <si>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</si>
  <si>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</si>
  <si>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</si>
  <si>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</si>
  <si>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</si>
  <si>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</si>
  <si>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</si>
  <si>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</si>
  <si>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</si>
  <si>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</si>
  <si>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</si>
  <si>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</si>
  <si>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</si>
  <si>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</si>
  <si>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</si>
  <si>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</si>
  <si>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</si>
  <si>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</si>
  <si>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</si>
  <si>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</si>
  <si>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</si>
  <si>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</si>
  <si>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</si>
  <si>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</si>
  <si>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</si>
  <si>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</si>
  <si>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</si>
  <si>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</si>
  <si>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</si>
  <si>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</si>
  <si>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</si>
  <si>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</si>
  <si>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</si>
  <si>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</si>
  <si>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</si>
  <si>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</si>
  <si>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</si>
  <si>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</si>
  <si>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</si>
  <si>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</si>
  <si>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</si>
  <si>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</si>
  <si>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</si>
  <si>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</si>
  <si>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</si>
  <si>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</si>
  <si>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</si>
  <si>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</si>
  <si>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</si>
  <si>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</si>
  <si>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</si>
  <si>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</si>
  <si>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</si>
  <si>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</si>
  <si>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</si>
  <si>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</si>
  <si>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</si>
  <si>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</si>
  <si>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</si>
  <si>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</si>
  <si>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</si>
  <si>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</si>
  <si>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</si>
  <si>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</si>
  <si>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</si>
  <si>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</si>
  <si>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</si>
  <si>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</si>
  <si>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</si>
  <si>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</si>
  <si>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</si>
  <si>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</si>
  <si>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</si>
  <si>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</si>
  <si>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</si>
  <si>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</si>
  <si>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</si>
  <si>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</si>
  <si>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</si>
  <si>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</si>
  <si>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</si>
  <si>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</si>
  <si>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</si>
  <si>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</si>
  <si>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</si>
  <si>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</si>
  <si>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</si>
  <si>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</si>
  <si>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</si>
  <si>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</si>
  <si>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</si>
  <si>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</si>
  <si>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</si>
  <si>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</si>
  <si>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</si>
  <si>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</si>
  <si>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</si>
  <si>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</si>
  <si>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</si>
  <si>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</si>
  <si>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</si>
  <si>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</si>
  <si>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</si>
  <si>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</si>
  <si>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</si>
  <si>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</si>
  <si>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</si>
  <si>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</si>
  <si>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</si>
  <si>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</si>
  <si>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</si>
  <si>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</si>
  <si>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</si>
  <si>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</si>
  <si>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</si>
  <si>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</si>
  <si>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</si>
  <si>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</si>
  <si>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</si>
  <si>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</si>
  <si>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</si>
  <si>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</si>
  <si>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</si>
  <si>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</si>
  <si>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</si>
  <si>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</si>
  <si>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</si>
  <si>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</si>
  <si>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</si>
  <si>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</si>
  <si>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</si>
  <si>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</si>
  <si>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</si>
  <si>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</si>
  <si>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</si>
  <si>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</si>
  <si>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</si>
  <si>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</si>
  <si>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</si>
  <si>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</si>
  <si>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</si>
  <si>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</si>
  <si>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</si>
  <si>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</si>
  <si>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</si>
  <si>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</si>
  <si>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</si>
  <si>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</si>
  <si>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</si>
  <si>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</si>
  <si>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</si>
  <si>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</si>
  <si>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</si>
  <si>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</si>
  <si>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</si>
  <si>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</si>
  <si>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</si>
  <si>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</si>
  <si>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</si>
  <si>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</si>
  <si>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</si>
  <si>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</si>
  <si>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</si>
  <si>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</si>
  <si>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</si>
  <si>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</si>
  <si>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</si>
  <si>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</si>
  <si>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</si>
  <si>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</si>
  <si>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</si>
  <si>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</si>
  <si>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</si>
  <si>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</si>
  <si>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</si>
  <si>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</si>
  <si>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</si>
  <si>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</si>
  <si>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</si>
  <si>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</si>
  <si>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</si>
  <si>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</si>
  <si>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</si>
  <si>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</si>
  <si>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</si>
  <si>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</si>
  <si>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</si>
  <si>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</si>
  <si>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</si>
  <si>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</si>
  <si>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</si>
  <si>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</si>
  <si>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</si>
  <si>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</si>
  <si>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</si>
  <si>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</si>
  <si>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</si>
  <si>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</si>
  <si>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</si>
  <si>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</si>
  <si>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</si>
  <si>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</si>
  <si>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</si>
  <si>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</si>
  <si>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</si>
  <si>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</si>
  <si>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</si>
  <si>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</si>
  <si>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</si>
  <si>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</si>
  <si>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</si>
  <si>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</si>
  <si>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</si>
  <si>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</si>
  <si>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</si>
  <si>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</si>
  <si>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</si>
  <si>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</si>
  <si>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</si>
  <si>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</si>
  <si>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</si>
  <si>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</si>
  <si>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</si>
  <si>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</si>
  <si>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</si>
  <si>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</si>
  <si>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</si>
  <si>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</si>
  <si>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</si>
  <si>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</si>
  <si>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</si>
  <si>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</si>
  <si>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</si>
  <si>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</si>
  <si>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</si>
  <si>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</si>
  <si>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</si>
  <si>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</si>
  <si>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</si>
  <si>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</si>
  <si>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</si>
  <si>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</si>
  <si>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</si>
  <si>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</si>
  <si>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</si>
  <si>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</si>
  <si>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</si>
  <si>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</si>
  <si>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</si>
  <si>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</si>
  <si>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</si>
  <si>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</si>
  <si>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</si>
  <si>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</si>
  <si>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</si>
  <si>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</si>
  <si>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</si>
  <si>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</si>
  <si>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</si>
  <si>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</si>
  <si>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</si>
  <si>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</si>
  <si>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</si>
  <si>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</si>
  <si>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</si>
  <si>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</si>
  <si>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</si>
  <si>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</si>
  <si>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</si>
  <si>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</si>
  <si>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</si>
  <si>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</si>
  <si>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</si>
  <si>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</si>
  <si>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</si>
  <si>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</si>
  <si>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</si>
  <si>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</si>
  <si>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</si>
  <si>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</si>
  <si>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</si>
  <si>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</si>
  <si>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</si>
  <si>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</si>
  <si>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</si>
  <si>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</si>
  <si>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</si>
  <si>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</si>
  <si>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</si>
  <si>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</si>
  <si>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</si>
  <si>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</si>
  <si>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</si>
  <si>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</si>
  <si>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</si>
  <si>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</si>
  <si>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</si>
  <si>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</si>
  <si>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</si>
  <si>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</si>
  <si>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</si>
  <si>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</si>
  <si>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</si>
  <si>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</si>
  <si>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</si>
  <si>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</si>
  <si>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</si>
  <si>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</si>
  <si>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</si>
  <si>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</si>
  <si>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</si>
  <si>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</si>
  <si>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</si>
  <si>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</si>
  <si>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</si>
  <si>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</si>
  <si>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</si>
  <si>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</si>
  <si>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</si>
  <si>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</si>
  <si>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</si>
  <si>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</si>
  <si>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</si>
  <si>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</si>
  <si>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</si>
  <si>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</si>
  <si>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</si>
  <si>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</si>
  <si>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</si>
  <si>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</si>
  <si>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</si>
  <si>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</si>
  <si>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</si>
  <si>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</si>
  <si>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</si>
  <si>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</si>
  <si>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</si>
  <si>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</si>
  <si>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</si>
  <si>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</si>
  <si>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</si>
  <si>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</si>
  <si>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</si>
  <si>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</si>
  <si>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</si>
  <si>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</si>
  <si>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</si>
  <si>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</si>
  <si>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</si>
  <si>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</si>
  <si>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</si>
  <si>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</si>
  <si>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</si>
  <si>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</si>
  <si>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</si>
  <si>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</si>
  <si>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</si>
  <si>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</si>
  <si>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</si>
  <si>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</si>
  <si>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</si>
  <si>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</si>
  <si>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</si>
  <si>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</si>
  <si>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</si>
  <si>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</si>
  <si>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</si>
  <si>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</si>
  <si>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</si>
  <si>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</si>
  <si>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</si>
  <si>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</si>
  <si>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</si>
  <si>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</si>
  <si>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</si>
  <si>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</si>
  <si>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</si>
  <si>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</si>
  <si>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</si>
  <si>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</si>
  <si>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</si>
  <si>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</si>
  <si>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</si>
  <si>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</si>
  <si>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</si>
  <si>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</si>
  <si>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</si>
  <si>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</si>
  <si>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</si>
  <si>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</si>
  <si>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</si>
  <si>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</si>
  <si>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</si>
  <si>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</si>
  <si>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</si>
  <si>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</si>
  <si>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</si>
  <si>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</si>
  <si>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</si>
  <si>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</si>
  <si>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</si>
  <si>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</si>
  <si>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</si>
  <si>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</si>
  <si>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</si>
  <si>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</si>
  <si>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</si>
  <si>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</si>
  <si>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</si>
  <si>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</si>
  <si>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</si>
  <si>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</si>
  <si>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</si>
  <si>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</si>
  <si>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</si>
  <si>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</si>
  <si>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</si>
  <si>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</si>
  <si>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</si>
  <si>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</si>
  <si>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</si>
  <si>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</si>
  <si>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</si>
  <si>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</si>
  <si>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</si>
  <si>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</si>
  <si>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</si>
  <si>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</si>
  <si>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</si>
  <si>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</si>
  <si>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</si>
  <si>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</si>
  <si>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</si>
  <si>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</si>
  <si>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</si>
  <si>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</si>
  <si>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</si>
  <si>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</si>
  <si>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</si>
  <si>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</si>
  <si>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</si>
  <si>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</si>
  <si>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</si>
  <si>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</si>
  <si>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</si>
  <si>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</si>
  <si>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</si>
  <si>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</si>
  <si>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</si>
  <si>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</si>
  <si>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</si>
  <si>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</si>
  <si>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</si>
  <si>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</si>
  <si>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</si>
  <si>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</si>
  <si>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</si>
  <si>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</si>
  <si>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</si>
  <si>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</si>
  <si>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</si>
  <si>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</si>
  <si>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</si>
  <si>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</si>
  <si>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</si>
  <si>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</si>
  <si>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</si>
  <si>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</si>
  <si>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</si>
  <si>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</si>
  <si>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</si>
  <si>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</si>
  <si>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</si>
  <si>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</si>
  <si>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</si>
  <si>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</si>
  <si>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</si>
  <si>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</si>
  <si>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</si>
  <si>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</si>
  <si>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</si>
  <si>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</si>
  <si>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</si>
  <si>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</si>
  <si>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</si>
  <si>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</si>
  <si>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</si>
  <si>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</si>
  <si>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</si>
  <si>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</si>
  <si>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</si>
  <si>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</si>
  <si>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</si>
  <si>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</si>
  <si>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</si>
  <si>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</si>
  <si>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</si>
  <si>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</si>
  <si>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</si>
  <si>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</si>
  <si>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</si>
  <si>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</si>
  <si>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</si>
  <si>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</si>
  <si>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</si>
  <si>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</si>
  <si>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</si>
  <si>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</si>
  <si>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</si>
  <si>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</si>
  <si>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</si>
  <si>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</si>
  <si>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</si>
  <si>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</si>
  <si>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</si>
  <si>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</si>
  <si>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</si>
  <si>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</si>
  <si>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</si>
  <si>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</si>
  <si>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</si>
  <si>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</si>
  <si>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</si>
  <si>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</si>
  <si>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</si>
  <si>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</si>
  <si>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</si>
  <si>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</si>
  <si>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</si>
  <si>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</si>
  <si>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</si>
  <si>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</si>
  <si>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</si>
  <si>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</si>
  <si>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</si>
  <si>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</si>
  <si>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</si>
  <si>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</si>
  <si>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</si>
  <si>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</si>
  <si>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</si>
  <si>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</si>
  <si>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</si>
  <si>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</si>
  <si>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</si>
  <si>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</si>
  <si>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</si>
  <si>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</si>
  <si>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</si>
  <si>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</si>
  <si>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</si>
  <si>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</si>
  <si>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</si>
  <si>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</si>
  <si>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</si>
  <si>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</si>
  <si>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</si>
  <si>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</si>
  <si>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</si>
  <si>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</si>
  <si>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</si>
  <si>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</si>
  <si>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</si>
  <si>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</si>
  <si>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</si>
  <si>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</si>
  <si>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</si>
  <si>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</si>
  <si>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</si>
  <si>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</si>
  <si>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</si>
  <si>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</si>
  <si>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</si>
  <si>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</si>
  <si>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</si>
  <si>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</si>
  <si>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</si>
  <si>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</si>
  <si>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</si>
  <si>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</si>
  <si>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</si>
  <si>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</si>
  <si>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</si>
  <si>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</si>
  <si>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</si>
  <si>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</si>
  <si>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</si>
  <si>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</si>
  <si>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</si>
  <si>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</si>
  <si>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</si>
  <si>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</si>
  <si>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</si>
  <si>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</si>
  <si>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</si>
  <si>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</si>
  <si>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</si>
  <si>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</si>
  <si>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</si>
  <si>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</si>
  <si>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</si>
  <si>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</si>
  <si>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</si>
  <si>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</si>
  <si>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</si>
  <si>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</si>
  <si>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</si>
  <si>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</si>
  <si>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</si>
  <si>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</si>
  <si>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</si>
  <si>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</si>
  <si>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</si>
  <si>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</si>
  <si>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</si>
  <si>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</si>
  <si>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</si>
  <si>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</si>
  <si>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</si>
  <si>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</si>
  <si>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</si>
  <si>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</si>
  <si>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</si>
  <si>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</si>
  <si>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</si>
  <si>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</si>
  <si>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</si>
  <si>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</si>
  <si>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</si>
  <si>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</si>
  <si>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</si>
  <si>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</si>
  <si>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</si>
  <si>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</si>
  <si>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</si>
  <si>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</si>
  <si>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</si>
  <si>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</si>
  <si>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</si>
  <si>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</si>
  <si>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</si>
  <si>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</si>
  <si>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</si>
  <si>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</si>
  <si>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</si>
  <si>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</si>
  <si>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</si>
  <si>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</si>
  <si>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</si>
  <si>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</si>
  <si>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</si>
  <si>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</si>
  <si>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</si>
  <si>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</si>
  <si>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</si>
  <si>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</si>
  <si>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</si>
  <si>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</si>
  <si>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</si>
  <si>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</si>
  <si>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</si>
  <si>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</si>
  <si>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</si>
  <si>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</si>
  <si>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</si>
  <si>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</si>
  <si>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</si>
  <si>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</si>
  <si>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</si>
  <si>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</si>
  <si>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</si>
  <si>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</si>
  <si>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</si>
  <si>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</si>
  <si>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</si>
  <si>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</si>
  <si>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</si>
  <si>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</si>
  <si>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</si>
  <si>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</si>
  <si>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</si>
  <si>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</si>
  <si>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</si>
  <si>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</si>
  <si>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</si>
  <si>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</si>
  <si>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</si>
  <si>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</si>
  <si>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</si>
  <si>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</si>
  <si>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</si>
  <si>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</si>
  <si>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</si>
  <si>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</si>
  <si>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</si>
  <si>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</si>
  <si>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</si>
  <si>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</si>
  <si>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</si>
  <si>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</si>
  <si>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</si>
  <si>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</si>
  <si>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</si>
  <si>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</si>
  <si>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</si>
  <si>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</si>
  <si>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</si>
  <si>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</si>
  <si>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</si>
  <si>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</si>
  <si>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</si>
  <si>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</si>
  <si>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</si>
  <si>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</si>
  <si>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</si>
  <si>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</si>
  <si>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</si>
  <si>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</si>
  <si>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</si>
  <si>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</si>
  <si>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</si>
  <si>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</si>
  <si>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</si>
  <si>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</si>
  <si>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</si>
  <si>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</si>
  <si>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</si>
  <si>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</si>
  <si>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</si>
  <si>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</si>
  <si>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</si>
  <si>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</si>
  <si>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</si>
  <si>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</si>
  <si>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</si>
  <si>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</si>
  <si>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</si>
  <si>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</si>
  <si>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</si>
  <si>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</si>
  <si>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</si>
  <si>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</si>
  <si>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</si>
  <si>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</si>
  <si>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</si>
  <si>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</si>
  <si>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</si>
  <si>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</si>
  <si>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</si>
  <si>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</si>
  <si>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</si>
  <si>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</si>
  <si>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</si>
  <si>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</si>
  <si>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</si>
  <si>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</si>
  <si>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</si>
  <si>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</si>
  <si>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</si>
  <si>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</si>
  <si>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</si>
  <si>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</si>
  <si>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</si>
  <si>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</si>
  <si>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</si>
  <si>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</si>
  <si>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</si>
  <si>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</si>
  <si>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</si>
  <si>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</si>
  <si>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</si>
  <si>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</si>
  <si>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</si>
  <si>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</si>
  <si>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</si>
  <si>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</si>
  <si>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</si>
  <si>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</si>
  <si>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</si>
  <si>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</si>
  <si>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</si>
  <si>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</si>
  <si>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</si>
  <si>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</si>
  <si>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</si>
  <si>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</si>
  <si>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</si>
  <si>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</si>
  <si>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</si>
  <si>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</si>
  <si>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</si>
  <si>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</si>
  <si>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</si>
  <si>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</si>
  <si>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</si>
  <si>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</si>
  <si>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</si>
  <si>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</si>
  <si>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</si>
  <si>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</si>
  <si>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</si>
  <si>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</si>
  <si>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</si>
  <si>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</si>
  <si>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</si>
  <si>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</si>
  <si>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</si>
  <si>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</si>
  <si>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</si>
  <si>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</si>
  <si>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</si>
  <si>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</si>
  <si>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</si>
  <si>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</si>
  <si>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</si>
  <si>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</si>
  <si>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</si>
  <si>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</si>
  <si>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</si>
  <si>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</si>
  <si>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</si>
  <si>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</si>
  <si>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</si>
  <si>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</si>
  <si>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</si>
  <si>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</si>
  <si>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</si>
  <si>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</si>
  <si>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</si>
  <si>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</si>
  <si>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</si>
  <si>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</si>
  <si>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</si>
  <si>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</si>
  <si>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</si>
  <si>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</si>
  <si>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</si>
  <si>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</si>
  <si>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</si>
  <si>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</si>
  <si>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</si>
  <si>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</si>
  <si>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</si>
  <si>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</si>
  <si>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</si>
  <si>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</si>
  <si>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</si>
  <si>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</si>
  <si>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</si>
  <si>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</si>
  <si>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</si>
  <si>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</si>
  <si>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</si>
  <si>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</si>
  <si>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</si>
  <si>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</si>
  <si>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</si>
  <si>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</si>
  <si>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</si>
  <si>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</si>
  <si>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</si>
  <si>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</si>
  <si>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</si>
  <si>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</si>
  <si>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</si>
  <si>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</si>
  <si>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</si>
  <si>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</si>
  <si>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</si>
  <si>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</si>
  <si>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</si>
  <si>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</si>
  <si>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</si>
  <si>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</si>
  <si>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</si>
  <si>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</si>
  <si>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</si>
  <si>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</si>
  <si>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</si>
  <si>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</si>
  <si>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</si>
  <si>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</si>
  <si>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</si>
  <si>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</si>
  <si>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</si>
  <si>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</si>
  <si>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</si>
  <si>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</si>
  <si>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</si>
  <si>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</si>
  <si>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</si>
  <si>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</si>
  <si>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</si>
  <si>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</si>
  <si>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</si>
  <si>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</si>
  <si>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</si>
  <si>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</si>
  <si>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</si>
  <si>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</si>
  <si>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</si>
  <si>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</si>
  <si>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</si>
  <si>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</si>
  <si>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</si>
  <si>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</si>
  <si>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</si>
  <si>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</si>
  <si>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</si>
  <si>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</si>
  <si>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</si>
  <si>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</si>
  <si>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</si>
  <si>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</si>
  <si>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</si>
  <si>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</si>
  <si>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</si>
  <si>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</si>
  <si>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</si>
  <si>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</si>
  <si>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</si>
  <si>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</si>
  <si>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</si>
  <si>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</si>
  <si>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</si>
  <si>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</si>
  <si>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</si>
  <si>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</si>
  <si>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</si>
  <si>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</si>
  <si>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</si>
  <si>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</si>
  <si>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</si>
  <si>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</si>
  <si>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</si>
  <si>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</si>
  <si>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</si>
  <si>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</si>
  <si>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</si>
  <si>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</si>
  <si>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</si>
  <si>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</si>
  <si>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</si>
  <si>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</si>
  <si>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</si>
  <si>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</si>
  <si>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</si>
  <si>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</si>
  <si>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</si>
  <si>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</si>
  <si>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</si>
  <si>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</si>
  <si>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</si>
  <si>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</si>
  <si>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</si>
  <si>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</si>
  <si>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</si>
  <si>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</si>
  <si>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</si>
  <si>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</si>
  <si>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</si>
  <si>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</si>
  <si>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</si>
  <si>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</si>
  <si>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</si>
  <si>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</si>
  <si>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</si>
  <si>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</si>
  <si>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</si>
  <si>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</si>
  <si>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</si>
  <si>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</si>
  <si>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</si>
  <si>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</si>
  <si>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</si>
  <si>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</si>
  <si>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</si>
  <si>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</si>
  <si>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</si>
  <si>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</si>
  <si>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</si>
  <si>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</si>
  <si>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</si>
  <si>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</si>
  <si>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</si>
  <si>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</si>
  <si>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</si>
  <si>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</si>
  <si>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</si>
  <si>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</si>
  <si>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</si>
  <si>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</si>
  <si>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</si>
  <si>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</si>
  <si>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</si>
  <si>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</si>
  <si>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</si>
  <si>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</si>
  <si>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</si>
  <si>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</si>
  <si>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</si>
  <si>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</si>
  <si>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</si>
  <si>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</si>
  <si>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</si>
  <si>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</si>
  <si>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</si>
  <si>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</si>
  <si>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</si>
  <si>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</si>
  <si>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</si>
  <si>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</si>
  <si>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</si>
  <si>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</si>
  <si>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</si>
  <si>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</si>
  <si>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</si>
  <si>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</si>
  <si>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</si>
  <si>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</si>
  <si>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</si>
  <si>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</si>
  <si>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</si>
  <si>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</si>
  <si>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</si>
  <si>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</si>
  <si>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</si>
  <si>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</si>
  <si>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</si>
  <si>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</si>
  <si>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</si>
  <si>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</si>
  <si>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</si>
  <si>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</si>
  <si>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</si>
  <si>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</si>
  <si>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</si>
  <si>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</si>
  <si>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</si>
  <si>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</si>
  <si>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</si>
  <si>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</si>
  <si>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</si>
  <si>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</si>
  <si>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</si>
  <si>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</si>
  <si>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</si>
  <si>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</si>
  <si>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</si>
  <si>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</si>
  <si>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</si>
  <si>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</si>
  <si>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</si>
  <si>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</si>
  <si>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</si>
  <si>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</si>
  <si>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</si>
  <si>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</si>
  <si>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</si>
  <si>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</si>
  <si>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</si>
  <si>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</si>
  <si>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</si>
  <si>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</si>
  <si>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</si>
  <si>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</si>
  <si>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</si>
  <si>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</si>
  <si>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</si>
  <si>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</si>
  <si>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</si>
  <si>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</si>
  <si>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</si>
  <si>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</si>
  <si>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</si>
  <si>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</si>
  <si>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</si>
  <si>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</si>
  <si>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</si>
  <si>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</si>
  <si>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</si>
  <si>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</si>
  <si>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</si>
  <si>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</si>
  <si>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</si>
  <si>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</si>
  <si>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</si>
  <si>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</si>
  <si>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</si>
  <si>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</si>
  <si>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</si>
  <si>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</si>
  <si>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</si>
  <si>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</si>
  <si>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</si>
  <si>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</si>
  <si>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</si>
  <si>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</si>
  <si>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</si>
  <si>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</si>
  <si>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</si>
  <si>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</si>
  <si>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</si>
  <si>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</si>
  <si>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</si>
  <si>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</si>
  <si>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</si>
  <si>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</si>
  <si>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</si>
  <si>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</si>
  <si>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</si>
  <si>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</si>
  <si>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</si>
  <si>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</si>
  <si>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</si>
  <si>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</si>
  <si>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</si>
  <si>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</si>
  <si>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</si>
  <si>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</si>
  <si>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</si>
  <si>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</si>
  <si>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</si>
  <si>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</si>
  <si>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</si>
  <si>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</si>
  <si>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</si>
  <si>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</si>
  <si>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</si>
  <si>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</si>
  <si>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</si>
  <si>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</si>
  <si>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</si>
  <si>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</si>
  <si>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</si>
  <si>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</si>
  <si>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</si>
  <si>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</si>
  <si>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</si>
  <si>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</si>
  <si>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</si>
  <si>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</si>
  <si>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</si>
  <si>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</si>
  <si>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</si>
  <si>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</si>
  <si>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</si>
  <si>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</si>
  <si>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</si>
  <si>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</si>
  <si>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</si>
  <si>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</si>
  <si>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</si>
  <si>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</si>
  <si>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</si>
  <si>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</si>
  <si>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</si>
  <si>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</si>
  <si>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</si>
  <si>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</si>
  <si>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</si>
  <si>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</si>
  <si>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</si>
  <si>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</si>
  <si>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</si>
  <si>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</si>
  <si>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</si>
  <si>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</si>
  <si>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</si>
  <si>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</si>
  <si>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</si>
  <si>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</si>
  <si>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</si>
  <si>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</si>
  <si>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</si>
  <si>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</si>
  <si>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</si>
  <si>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</si>
  <si>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</si>
  <si>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</si>
  <si>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</si>
  <si>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</si>
  <si>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</si>
  <si>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</si>
  <si>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</si>
  <si>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</si>
  <si>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</si>
  <si>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</si>
  <si>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</si>
  <si>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</si>
  <si>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</si>
  <si>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</si>
  <si>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</si>
  <si>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</si>
  <si>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</si>
  <si>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</si>
  <si>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</si>
  <si>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</si>
  <si>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</si>
  <si>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</si>
  <si>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</si>
  <si>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</si>
  <si>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</si>
  <si>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</si>
  <si>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</si>
  <si>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</si>
  <si>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</si>
  <si>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</si>
  <si>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</si>
  <si>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</si>
  <si>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</si>
  <si>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</si>
  <si>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</si>
  <si>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</si>
  <si>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</si>
  <si>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</si>
  <si>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</si>
  <si>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</si>
  <si>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</si>
  <si>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</si>
  <si>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</si>
  <si>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</si>
  <si>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</si>
  <si>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</si>
  <si>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</si>
  <si>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</si>
  <si>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</si>
  <si>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</si>
  <si>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</si>
  <si>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</si>
  <si>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</si>
  <si>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</si>
  <si>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</si>
  <si>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</si>
  <si>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</si>
  <si>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</si>
  <si>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</si>
  <si>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</si>
  <si>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</si>
  <si>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</si>
  <si>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</si>
  <si>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</si>
  <si>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</si>
  <si>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</si>
  <si>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</si>
  <si>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</si>
  <si>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</si>
  <si>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</si>
  <si>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</si>
  <si>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</si>
  <si>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</si>
  <si>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</si>
  <si>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</si>
  <si>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</si>
  <si>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</si>
  <si>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</si>
  <si>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</si>
  <si>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</si>
  <si>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</si>
  <si>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</si>
  <si>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</si>
  <si>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</si>
  <si>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</si>
  <si>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</si>
  <si>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</si>
  <si>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</si>
  <si>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</si>
  <si>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</si>
  <si>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</si>
  <si>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</si>
  <si>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</si>
  <si>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</si>
  <si>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</si>
  <si>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</si>
  <si>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</si>
  <si>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</si>
  <si>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</si>
  <si>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</si>
  <si>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</si>
  <si>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</si>
  <si>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</si>
  <si>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</si>
  <si>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</si>
  <si>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</si>
  <si>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</si>
  <si>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</si>
  <si>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</si>
  <si>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</si>
  <si>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</si>
  <si>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</si>
  <si>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</si>
  <si>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</si>
  <si>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</si>
  <si>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</si>
  <si>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</si>
  <si>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</si>
  <si>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</si>
  <si>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</si>
  <si>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</si>
  <si>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</si>
  <si>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</si>
  <si>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</si>
  <si>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</si>
  <si>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</si>
  <si>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</si>
  <si>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</si>
  <si>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</si>
  <si>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</si>
  <si>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</si>
  <si>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</si>
  <si>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</si>
  <si>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</si>
  <si>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</si>
  <si>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</si>
  <si>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</si>
  <si>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</si>
  <si>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</si>
  <si>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</si>
  <si>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</si>
  <si>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</si>
  <si>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</si>
  <si>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</si>
  <si>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</si>
  <si>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</si>
  <si>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</si>
  <si>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</si>
  <si>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</si>
  <si>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</si>
  <si>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</si>
  <si>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</si>
  <si>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</si>
  <si>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</si>
  <si>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</si>
  <si>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</si>
  <si>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</si>
  <si>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</si>
  <si>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</si>
  <si>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</si>
  <si>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</si>
  <si>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</si>
  <si>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</si>
  <si>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</si>
  <si>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</si>
  <si>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</si>
  <si>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</si>
  <si>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</si>
  <si>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</si>
  <si>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</si>
  <si>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</si>
  <si>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</si>
  <si>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</si>
  <si>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</si>
  <si>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</si>
  <si>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</si>
  <si>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</si>
  <si>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</si>
  <si>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</si>
  <si>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</si>
  <si>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</si>
  <si>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</si>
  <si>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</si>
  <si>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</si>
  <si>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</si>
  <si>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</si>
  <si>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</si>
  <si>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</si>
  <si>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</si>
  <si>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</si>
  <si>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</si>
  <si>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</si>
  <si>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</si>
  <si>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</si>
  <si>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</si>
  <si>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</si>
  <si>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</si>
  <si>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</si>
  <si>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</si>
  <si>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</si>
  <si>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</si>
  <si>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</si>
  <si>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</si>
  <si>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</si>
  <si>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</si>
  <si>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</si>
  <si>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</si>
  <si>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</si>
  <si>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</si>
  <si>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</si>
  <si>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</si>
  <si>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</si>
  <si>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</si>
  <si>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</si>
  <si>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</si>
  <si>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</si>
  <si>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</si>
  <si>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</si>
  <si>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</si>
  <si>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</si>
  <si>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</si>
  <si>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</si>
  <si>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</si>
  <si>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</si>
  <si>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</si>
  <si>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</si>
  <si>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</si>
  <si>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</si>
  <si>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</si>
  <si>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</si>
  <si>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</si>
  <si>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</si>
  <si>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</si>
  <si>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</si>
  <si>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</si>
  <si>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</si>
  <si>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</si>
  <si>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</si>
  <si>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</si>
  <si>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</si>
  <si>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</si>
  <si>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</si>
  <si>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</si>
  <si>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</si>
  <si>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</si>
  <si>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</si>
  <si>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</si>
  <si>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</si>
  <si>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</si>
  <si>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</si>
  <si>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</si>
  <si>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</si>
  <si>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</si>
  <si>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</si>
  <si>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</si>
  <si>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</si>
  <si>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</si>
  <si>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</si>
  <si>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</si>
  <si>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</si>
  <si>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</si>
  <si>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</si>
  <si>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</si>
  <si>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</si>
  <si>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</si>
  <si>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</si>
  <si>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</si>
  <si>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</si>
  <si>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</si>
  <si>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</si>
  <si>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</si>
  <si>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</si>
  <si>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</si>
  <si>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</si>
  <si>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</si>
  <si>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</si>
  <si>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</si>
  <si>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</si>
  <si>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</si>
  <si>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</si>
  <si>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</si>
  <si>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</si>
  <si>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</si>
  <si>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</si>
  <si>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</si>
  <si>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</si>
  <si>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</si>
  <si>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</si>
  <si>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</si>
  <si>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</si>
  <si>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</si>
  <si>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</si>
  <si>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</si>
  <si>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</si>
  <si>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</si>
  <si>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</si>
  <si>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</si>
  <si>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</si>
  <si>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</si>
  <si>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</si>
  <si>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</si>
  <si>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</si>
  <si>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</si>
  <si>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</si>
  <si>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</si>
  <si>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</si>
  <si>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</si>
  <si>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</si>
  <si>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</si>
  <si>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</si>
  <si>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</si>
  <si>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</si>
  <si>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</si>
  <si>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</si>
  <si>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</si>
  <si>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</si>
  <si>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</si>
  <si>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</si>
  <si>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</si>
  <si>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</si>
  <si>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</si>
  <si>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</si>
  <si>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</si>
  <si>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</si>
  <si>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</si>
  <si>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</si>
  <si>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</si>
  <si>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</si>
  <si>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</si>
  <si>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</si>
  <si>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</si>
  <si>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</si>
  <si>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</si>
  <si>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</si>
  <si>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</si>
  <si>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</si>
  <si>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</si>
  <si>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</si>
  <si>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</si>
  <si>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</si>
  <si>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</si>
  <si>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</si>
  <si>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</si>
  <si>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</si>
  <si>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</si>
  <si>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</si>
  <si>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</si>
  <si>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</si>
  <si>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</si>
  <si>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</si>
  <si>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</si>
  <si>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</si>
  <si>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</si>
  <si>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</si>
  <si>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</si>
  <si>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</si>
  <si>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</si>
  <si>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</si>
  <si>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</si>
  <si>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</si>
  <si>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</si>
  <si>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</si>
  <si>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</si>
  <si>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</si>
  <si>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</si>
  <si>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</si>
  <si>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</si>
  <si>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</si>
  <si>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</si>
  <si>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</si>
  <si>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</si>
  <si>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</si>
  <si>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</si>
  <si>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</si>
  <si>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</si>
  <si>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</si>
  <si>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</si>
  <si>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</si>
  <si>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</si>
  <si>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</si>
  <si>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</si>
  <si>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</si>
  <si>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</si>
  <si>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</si>
  <si>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</si>
  <si>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</si>
  <si>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</si>
  <si>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</si>
  <si>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</si>
  <si>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</si>
  <si>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</si>
  <si>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</si>
  <si>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</si>
  <si>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</si>
  <si>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</si>
  <si>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</si>
  <si>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</si>
  <si>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</si>
  <si>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</si>
  <si>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</si>
  <si>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</si>
  <si>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</si>
  <si>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</si>
  <si>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</si>
  <si>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</si>
  <si>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</si>
  <si>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</si>
  <si>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</si>
  <si>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</si>
  <si>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</si>
  <si>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</si>
  <si>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</si>
  <si>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</si>
  <si>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</si>
  <si>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</si>
  <si>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</si>
  <si>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</si>
  <si>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</si>
  <si>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</si>
  <si>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</si>
  <si>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</si>
  <si>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</si>
  <si>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</si>
  <si>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</si>
  <si>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</si>
  <si>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</si>
  <si>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</si>
  <si>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</si>
  <si>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</si>
  <si>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</si>
  <si>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</si>
  <si>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</si>
  <si>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</si>
  <si>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</si>
  <si>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</si>
  <si>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</si>
  <si>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</si>
  <si>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</si>
  <si>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</si>
  <si>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</si>
  <si>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</si>
  <si>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</si>
  <si>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</si>
  <si>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</si>
  <si>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</si>
  <si>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</si>
  <si>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</si>
  <si>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</si>
  <si>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</si>
  <si>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</si>
  <si>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</si>
  <si>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</si>
  <si>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</si>
  <si>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</si>
  <si>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</si>
  <si>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</si>
  <si>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</si>
  <si>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</si>
  <si>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</si>
  <si>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</si>
  <si>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</si>
  <si>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</si>
  <si>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</si>
  <si>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</si>
  <si>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</si>
  <si>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</si>
  <si>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</si>
  <si>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</si>
  <si>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</si>
  <si>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</si>
  <si>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</si>
  <si>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</si>
  <si>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</si>
  <si>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</si>
  <si>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</si>
  <si>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</si>
  <si>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</si>
  <si>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</si>
  <si>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</si>
  <si>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</si>
  <si>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</si>
  <si>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</si>
  <si>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</si>
  <si>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</si>
  <si>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</si>
  <si>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</si>
  <si>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</si>
  <si>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</si>
  <si>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</si>
  <si>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</si>
  <si>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</si>
  <si>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</si>
  <si>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</si>
  <si>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</si>
  <si>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</si>
  <si>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</si>
  <si>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</si>
  <si>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</si>
  <si>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</si>
  <si>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</si>
  <si>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</si>
  <si>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</si>
  <si>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</si>
  <si>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</si>
  <si>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</si>
  <si>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</si>
  <si>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</si>
  <si>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</si>
  <si>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</si>
  <si>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</si>
  <si>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</si>
  <si>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</si>
  <si>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</si>
  <si>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</si>
  <si>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</si>
  <si>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</si>
  <si>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</si>
  <si>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</si>
  <si>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</si>
  <si>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</si>
  <si>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</si>
  <si>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</si>
  <si>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</si>
  <si>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</si>
  <si>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</si>
  <si>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</si>
  <si>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</si>
  <si>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</si>
  <si>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</si>
  <si>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</si>
  <si>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</si>
  <si>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</si>
  <si>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</si>
  <si>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</si>
  <si>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</si>
  <si>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</si>
  <si>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</si>
  <si>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</si>
  <si>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</si>
  <si>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</si>
  <si>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</si>
  <si>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</si>
  <si>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</si>
  <si>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</si>
  <si>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</si>
  <si>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</si>
  <si>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</si>
  <si>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</si>
  <si>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</si>
  <si>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</si>
  <si>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</si>
  <si>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</si>
  <si>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</si>
  <si>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</si>
  <si>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</si>
  <si>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</si>
  <si>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</si>
  <si>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</si>
  <si>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</si>
  <si>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</si>
  <si>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</si>
  <si>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</si>
  <si>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</si>
  <si>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</si>
  <si>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</si>
  <si>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</si>
  <si>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</si>
  <si>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</si>
  <si>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</si>
  <si>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</si>
  <si>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</si>
  <si>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</si>
  <si>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</si>
  <si>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</si>
  <si>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</si>
  <si>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</si>
  <si>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</si>
  <si>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</si>
  <si>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</si>
  <si>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</si>
  <si>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</si>
  <si>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</si>
  <si>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</si>
  <si>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</si>
  <si>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</si>
  <si>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</si>
  <si>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</si>
  <si>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</si>
  <si>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</si>
  <si>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</si>
  <si>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</si>
  <si>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</si>
  <si>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</si>
  <si>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</si>
  <si>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</si>
  <si>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</si>
  <si>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</si>
  <si>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</si>
  <si>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</si>
  <si>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</si>
  <si>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</si>
  <si>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</si>
  <si>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</si>
  <si>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</si>
  <si>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</si>
  <si>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</si>
  <si>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</si>
  <si>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</si>
  <si>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</si>
  <si>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</si>
  <si>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</si>
  <si>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</si>
  <si>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</si>
  <si>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</si>
  <si>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</si>
  <si>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</si>
  <si>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</si>
  <si>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</si>
  <si>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</si>
  <si>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</si>
  <si>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</si>
  <si>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</si>
  <si>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</si>
  <si>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</si>
  <si>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</si>
  <si>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</si>
  <si>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</si>
  <si>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</si>
  <si>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</si>
  <si>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</si>
  <si>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</si>
  <si>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</si>
  <si>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</si>
  <si>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</si>
  <si>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</si>
  <si>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</si>
  <si>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</si>
  <si>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</si>
  <si>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</si>
  <si>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</si>
  <si>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</si>
  <si>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</si>
  <si>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</si>
  <si>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</si>
  <si>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</si>
  <si>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</si>
  <si>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</si>
  <si>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</si>
  <si>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</si>
  <si>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</si>
  <si>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</si>
  <si>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</si>
  <si>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</si>
  <si>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</si>
  <si>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</si>
  <si>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</si>
  <si>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</si>
  <si>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</si>
  <si>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</si>
  <si>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</si>
  <si>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</si>
  <si>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</si>
  <si>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</si>
  <si>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</si>
  <si>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</si>
  <si>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</si>
  <si>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</si>
  <si>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</si>
  <si>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</si>
  <si>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</si>
  <si>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</si>
  <si>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</si>
  <si>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</si>
  <si>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</si>
  <si>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</si>
  <si>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</si>
  <si>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</si>
  <si>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</si>
  <si>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</si>
  <si>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</si>
  <si>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</si>
  <si>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</si>
  <si>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</si>
  <si>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</si>
  <si>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</si>
  <si>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</si>
  <si>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</si>
  <si>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</si>
  <si>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</si>
  <si>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</si>
  <si>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</si>
  <si>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</si>
  <si>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</si>
  <si>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</si>
  <si>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</si>
  <si>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</si>
  <si>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</si>
  <si>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</si>
  <si>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</si>
  <si>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</si>
  <si>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</si>
  <si>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</si>
  <si>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</si>
  <si>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</si>
  <si>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</si>
  <si>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</si>
  <si>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</si>
  <si>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</si>
  <si>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</si>
  <si>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</si>
  <si>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</si>
  <si>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</si>
  <si>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</si>
  <si>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</si>
  <si>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</si>
  <si>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</si>
  <si>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</si>
  <si>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</si>
  <si>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</si>
  <si>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</si>
  <si>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</si>
  <si>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</si>
  <si>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</si>
  <si>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</si>
  <si>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</si>
  <si>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</si>
  <si>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</si>
  <si>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</si>
  <si>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</si>
  <si>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</si>
  <si>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</si>
  <si>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</si>
  <si>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</si>
  <si>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</si>
  <si>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</si>
  <si>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</si>
  <si>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</si>
  <si>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</si>
  <si>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</si>
  <si>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</si>
  <si>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</si>
  <si>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</si>
  <si>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</si>
  <si>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</si>
  <si>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</si>
  <si>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</si>
  <si>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</si>
  <si>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</si>
  <si>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</si>
  <si>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</si>
  <si>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</si>
  <si>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</si>
  <si>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</si>
  <si>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</si>
  <si>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</si>
  <si>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</si>
  <si>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</si>
  <si>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</si>
  <si>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</si>
  <si>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</si>
  <si>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</si>
  <si>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</si>
  <si>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</si>
  <si>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</si>
  <si>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</si>
  <si>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</si>
  <si>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</si>
  <si>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</si>
  <si>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</si>
  <si>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</si>
  <si>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</si>
  <si>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</si>
  <si>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</si>
  <si>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</si>
  <si>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</si>
  <si>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</si>
  <si>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</si>
  <si>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</si>
  <si>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</si>
  <si>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</si>
  <si>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</si>
  <si>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</si>
  <si>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</si>
  <si>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</si>
  <si>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</si>
  <si>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</si>
  <si>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</si>
  <si>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</si>
  <si>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</si>
  <si>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</si>
  <si>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</si>
  <si>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</si>
  <si>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</si>
  <si>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</si>
  <si>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</si>
  <si>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</si>
  <si>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</si>
  <si>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</si>
  <si>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</si>
  <si>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</si>
  <si>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</si>
  <si>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</si>
  <si>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</si>
  <si>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</si>
  <si>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</si>
  <si>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</si>
  <si>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</si>
  <si>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</si>
  <si>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</si>
  <si>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</si>
  <si>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</si>
  <si>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</si>
  <si>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</si>
  <si>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</si>
  <si>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</si>
  <si>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</si>
  <si>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</si>
  <si>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</si>
  <si>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</si>
  <si>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</si>
  <si>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</si>
  <si>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</si>
  <si>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</si>
  <si>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</si>
  <si>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</si>
  <si>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</si>
  <si>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</si>
  <si>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</si>
  <si>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</si>
  <si>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</si>
  <si>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</si>
  <si>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</si>
  <si>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</si>
  <si>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</si>
  <si>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</si>
  <si>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</si>
  <si>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</si>
  <si>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</si>
  <si>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</si>
  <si>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</si>
  <si>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</si>
  <si>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</si>
  <si>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</si>
  <si>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</si>
  <si>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</si>
  <si>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</si>
  <si>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</si>
  <si>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</si>
  <si>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</si>
  <si>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</si>
  <si>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</si>
  <si>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</si>
  <si>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</si>
  <si>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</si>
  <si>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</si>
  <si>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</si>
  <si>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</si>
  <si>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</si>
  <si>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</si>
  <si>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</si>
  <si>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</si>
  <si>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</si>
  <si>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</si>
  <si>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</si>
  <si>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</si>
  <si>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</si>
  <si>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</si>
  <si>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</si>
  <si>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</si>
  <si>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</si>
  <si>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</si>
  <si>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</si>
  <si>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</si>
  <si>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</si>
  <si>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</si>
  <si>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</si>
  <si>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</si>
  <si>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</si>
  <si>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</si>
  <si>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</si>
  <si>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</si>
  <si>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</si>
  <si>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</si>
  <si>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</si>
  <si>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</si>
  <si>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</si>
  <si>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</si>
  <si>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</si>
  <si>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</si>
  <si>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</si>
  <si>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</si>
  <si>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</si>
  <si>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</si>
  <si>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</si>
  <si>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</si>
  <si>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</si>
  <si>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</si>
  <si>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</si>
  <si>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</si>
  <si>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</si>
  <si>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</si>
  <si>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</si>
  <si>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</si>
  <si>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</si>
  <si>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</si>
  <si>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</si>
  <si>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</si>
  <si>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</si>
  <si>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</si>
  <si>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</si>
  <si>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</si>
  <si>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</si>
  <si>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</si>
  <si>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</si>
  <si>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</si>
  <si>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</si>
  <si>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</si>
  <si>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</si>
  <si>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</si>
  <si>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</si>
  <si>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</si>
  <si>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</si>
  <si>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</si>
  <si>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</si>
  <si>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</si>
  <si>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</si>
  <si>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</si>
  <si>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</si>
  <si>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</si>
  <si>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</si>
  <si>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</si>
  <si>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</si>
  <si>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</si>
  <si>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</si>
  <si>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</si>
  <si>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</si>
  <si>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</si>
  <si>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</si>
  <si>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</si>
  <si>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</si>
  <si>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</si>
  <si>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</si>
  <si>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</si>
  <si>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</si>
  <si>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</si>
  <si>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</si>
  <si>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</si>
  <si>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</si>
  <si>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</si>
  <si>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</si>
  <si>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</si>
  <si>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</si>
  <si>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</si>
  <si>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</si>
  <si>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</si>
  <si>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</si>
  <si>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</si>
  <si>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</si>
  <si>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</si>
  <si>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</si>
  <si>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</si>
  <si>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</si>
  <si>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</si>
  <si>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</si>
  <si>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</si>
  <si>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</si>
  <si>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</si>
  <si>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</si>
  <si>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</si>
  <si>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</si>
  <si>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</si>
  <si>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</si>
  <si>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</si>
  <si>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</si>
  <si>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</si>
  <si>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</si>
  <si>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</si>
  <si>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</si>
  <si>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</si>
  <si>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</si>
  <si>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</si>
  <si>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</si>
  <si>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</si>
  <si>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</si>
  <si>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</si>
  <si>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</si>
  <si>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</si>
  <si>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</si>
  <si>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</si>
  <si>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</si>
  <si>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</si>
  <si>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</si>
  <si>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</si>
  <si>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</si>
  <si>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</si>
  <si>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</si>
  <si>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</si>
  <si>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</si>
  <si>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</si>
  <si>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</si>
  <si>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</si>
  <si>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</si>
  <si>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</si>
  <si>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</si>
  <si>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</si>
  <si>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</si>
  <si>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</si>
  <si>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</si>
  <si>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</si>
  <si>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</si>
  <si>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</si>
  <si>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</si>
  <si>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</si>
  <si>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</si>
  <si>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</si>
  <si>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</si>
  <si>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</si>
  <si>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</si>
  <si>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</si>
  <si>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</si>
  <si>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</si>
  <si>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</si>
  <si>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</si>
  <si>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</si>
  <si>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</si>
  <si>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</si>
  <si>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</si>
  <si>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</si>
  <si>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</si>
  <si>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</si>
  <si>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</si>
  <si>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</si>
  <si>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</si>
  <si>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</si>
  <si>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</si>
  <si>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</si>
  <si>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</si>
  <si>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</si>
  <si>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</si>
  <si>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</si>
  <si>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</si>
  <si>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</si>
  <si>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</si>
  <si>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</si>
  <si>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</si>
  <si>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</si>
  <si>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</si>
  <si>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</si>
  <si>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</si>
  <si>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</si>
  <si>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</si>
  <si>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</si>
  <si>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</si>
  <si>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</si>
  <si>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</si>
  <si>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</si>
  <si>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</si>
  <si>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</si>
  <si>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</si>
  <si>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</si>
  <si>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</si>
  <si>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</si>
  <si>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</si>
  <si>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</si>
  <si>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</si>
  <si>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</si>
  <si>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</si>
  <si>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</si>
  <si>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</si>
  <si>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</si>
  <si>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</si>
  <si>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</si>
  <si>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</si>
  <si>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</si>
  <si>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</si>
  <si>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</si>
  <si>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</si>
  <si>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</si>
  <si>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</si>
  <si>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</si>
  <si>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</si>
  <si>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</si>
  <si>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</si>
  <si>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</si>
  <si>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</si>
  <si>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</si>
  <si>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</si>
  <si>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</si>
  <si>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</si>
  <si>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</si>
  <si>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</si>
  <si>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</si>
  <si>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</si>
  <si>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</si>
  <si>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</si>
  <si>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</si>
  <si>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</si>
  <si>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</si>
  <si>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</si>
  <si>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</si>
  <si>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</si>
  <si>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</si>
  <si>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</si>
  <si>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</si>
  <si>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</si>
  <si>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</si>
  <si>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</si>
  <si>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</si>
  <si>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</si>
  <si>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</si>
  <si>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</si>
  <si>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</si>
  <si>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</si>
  <si>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</si>
  <si>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</si>
  <si>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</si>
  <si>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</si>
  <si>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</si>
  <si>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</si>
  <si>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</si>
  <si>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</si>
  <si>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</si>
  <si>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</si>
  <si>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</si>
  <si>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</si>
  <si>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</si>
  <si>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</si>
  <si>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</si>
  <si>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</si>
  <si>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</si>
  <si>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</si>
  <si>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</si>
  <si>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</si>
  <si>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</si>
  <si>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</si>
  <si>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</si>
  <si>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</si>
  <si>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</si>
  <si>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</si>
  <si>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</si>
  <si>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</si>
  <si>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</si>
  <si>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</si>
  <si>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</si>
  <si>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</si>
  <si>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</si>
  <si>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</si>
  <si>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</si>
  <si>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</si>
  <si>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</si>
  <si>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</si>
  <si>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</si>
  <si>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</si>
  <si>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</si>
  <si>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</si>
  <si>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</si>
  <si>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</si>
  <si>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</si>
  <si>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</si>
  <si>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</si>
  <si>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</si>
  <si>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</si>
  <si>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</si>
  <si>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</si>
  <si>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</si>
  <si>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</si>
  <si>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</si>
  <si>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</si>
  <si>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</si>
  <si>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</si>
  <si>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</si>
  <si>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</si>
  <si>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</si>
  <si>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</si>
  <si>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</si>
  <si>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</si>
  <si>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</si>
  <si>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</si>
  <si>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</si>
  <si>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</si>
  <si>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</si>
  <si>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</si>
  <si>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</si>
  <si>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</si>
  <si>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</si>
  <si>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</si>
  <si>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</si>
  <si>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</si>
  <si>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</si>
  <si>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</si>
  <si>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</si>
  <si>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</si>
  <si>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</si>
  <si>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</si>
  <si>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</si>
  <si>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</si>
  <si>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</si>
  <si>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</si>
  <si>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</si>
  <si>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</si>
  <si>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</si>
  <si>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</si>
  <si>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</si>
  <si>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</si>
  <si>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</si>
  <si>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</si>
  <si>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</si>
  <si>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</si>
  <si>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</si>
  <si>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</si>
  <si>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</si>
  <si>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</si>
  <si>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</si>
  <si>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</si>
  <si>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</si>
  <si>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</si>
  <si>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</si>
  <si>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</si>
  <si>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</si>
  <si>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</si>
  <si>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</si>
  <si>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</si>
  <si>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</si>
  <si>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</si>
  <si>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</si>
  <si>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</si>
  <si>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</si>
  <si>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</si>
  <si>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</si>
  <si>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</si>
  <si>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</si>
  <si>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</si>
  <si>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</si>
  <si>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</si>
  <si>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</si>
  <si>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</si>
  <si>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</si>
  <si>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</si>
  <si>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</si>
  <si>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</si>
  <si>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</si>
  <si>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</si>
  <si>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</si>
  <si>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</si>
  <si>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</si>
  <si>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</si>
  <si>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</si>
  <si>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</si>
  <si>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</si>
  <si>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</si>
  <si>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</si>
  <si>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</si>
  <si>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</si>
  <si>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</si>
  <si>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</si>
  <si>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</si>
  <si>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</si>
  <si>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</si>
  <si>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</si>
  <si>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</si>
  <si>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</si>
  <si>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</si>
  <si>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</si>
  <si>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</si>
  <si>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</si>
  <si>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</si>
  <si>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</si>
  <si>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</si>
  <si>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</si>
  <si>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</si>
  <si>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</si>
  <si>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</si>
  <si>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</si>
  <si>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</si>
  <si>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</si>
  <si>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</si>
  <si>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</si>
  <si>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</si>
  <si>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</si>
  <si>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</si>
  <si>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</si>
  <si>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</si>
  <si>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</si>
  <si>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</si>
  <si>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</si>
  <si>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</si>
  <si>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</si>
  <si>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</si>
  <si>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</si>
  <si>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</si>
  <si>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</si>
  <si>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</si>
  <si>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</si>
  <si>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</si>
  <si>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</si>
  <si>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</si>
  <si>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</si>
  <si>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</si>
  <si>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</si>
  <si>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</si>
  <si>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</si>
  <si>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</si>
  <si>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</si>
  <si>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</si>
  <si>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</si>
  <si>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</si>
  <si>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</si>
  <si>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</si>
  <si>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</si>
  <si>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</si>
  <si>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</si>
  <si>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</si>
  <si>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</si>
  <si>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</si>
  <si>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</si>
  <si>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</si>
  <si>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</si>
  <si>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</si>
  <si>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</si>
  <si>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</si>
  <si>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</si>
  <si>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</si>
  <si>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</si>
  <si>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</si>
  <si>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</si>
  <si>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</si>
  <si>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</si>
  <si>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</si>
  <si>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</si>
  <si>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</si>
  <si>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</si>
  <si>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</si>
  <si>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</si>
  <si>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</si>
  <si>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</si>
  <si>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</si>
  <si>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</si>
  <si>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</si>
  <si>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</si>
  <si>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</si>
  <si>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</si>
  <si>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</si>
  <si>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</si>
  <si>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</si>
  <si>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</si>
  <si>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</si>
  <si>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</si>
  <si>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</si>
  <si>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</si>
  <si>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</si>
  <si>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</si>
  <si>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</si>
  <si>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</si>
  <si>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</si>
  <si>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</si>
  <si>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</si>
  <si>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</si>
  <si>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</si>
  <si>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</si>
  <si>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</si>
  <si>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</si>
  <si>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</si>
  <si>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</si>
  <si>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</si>
  <si>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</si>
  <si>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</si>
  <si>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</si>
  <si>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</si>
  <si>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</si>
  <si>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</si>
  <si>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</si>
  <si>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</si>
  <si>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</si>
  <si>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</si>
  <si>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</si>
  <si>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</si>
  <si>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</si>
  <si>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</si>
  <si>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</si>
  <si>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</si>
  <si>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</si>
  <si>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</si>
  <si>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</si>
  <si>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</si>
  <si>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</si>
  <si>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</si>
  <si>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</si>
  <si>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</si>
  <si>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</si>
  <si>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</si>
  <si>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</si>
  <si>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</si>
  <si>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</si>
  <si>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</si>
  <si>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</si>
  <si>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</si>
  <si>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</si>
  <si>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</si>
  <si>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</si>
  <si>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</si>
  <si>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</si>
  <si>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</si>
  <si>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</si>
  <si>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</si>
  <si>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</si>
  <si>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</si>
  <si>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</si>
  <si>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</si>
  <si>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</si>
  <si>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</si>
  <si>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</si>
  <si>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</si>
  <si>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</si>
  <si>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</si>
  <si>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</si>
  <si>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</si>
  <si>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</si>
  <si>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</si>
  <si>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</si>
  <si>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</si>
  <si>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</si>
  <si>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</si>
  <si>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</si>
  <si>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</si>
  <si>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</si>
  <si>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</si>
  <si>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</si>
  <si>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</si>
  <si>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</si>
  <si>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</si>
  <si>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</si>
  <si>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</si>
  <si>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</si>
  <si>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</si>
  <si>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</si>
  <si>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</si>
  <si>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</si>
  <si>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</si>
  <si>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</si>
  <si>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</si>
  <si>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</si>
  <si>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</si>
  <si>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</si>
  <si>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</si>
  <si>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</si>
  <si>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</si>
  <si>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</si>
  <si>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</si>
  <si>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</si>
  <si>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</si>
  <si>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</si>
  <si>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</si>
  <si>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</si>
  <si>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</si>
  <si>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</si>
  <si>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</si>
  <si>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</si>
  <si>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</si>
  <si>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</si>
  <si>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</si>
  <si>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</si>
  <si>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</si>
  <si>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</si>
  <si>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</si>
  <si>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</si>
  <si>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</si>
  <si>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</si>
  <si>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</si>
  <si>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</si>
  <si>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</si>
  <si>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</si>
  <si>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</si>
  <si>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</si>
  <si>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</si>
  <si>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</si>
  <si>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</si>
  <si>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</si>
  <si>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</si>
  <si>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</si>
  <si>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</si>
  <si>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</si>
  <si>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</si>
  <si>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</si>
  <si>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</si>
  <si>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</si>
  <si>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</si>
  <si>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</si>
  <si>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</si>
  <si>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</si>
  <si>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</si>
  <si>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</si>
  <si>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</si>
  <si>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</si>
  <si>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</si>
  <si>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</si>
  <si>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</si>
  <si>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</si>
  <si>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</si>
  <si>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</si>
  <si>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</si>
  <si>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</si>
  <si>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</si>
  <si>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</si>
  <si>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</si>
  <si>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</si>
  <si>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</si>
  <si>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</si>
  <si>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</si>
  <si>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</si>
  <si>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</si>
  <si>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</si>
  <si>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</si>
  <si>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</si>
  <si>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</si>
  <si>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</si>
  <si>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</si>
  <si>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</si>
  <si>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</si>
  <si>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</si>
  <si>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</si>
  <si>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</si>
  <si>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</si>
  <si>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</si>
  <si>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</si>
  <si>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</si>
  <si>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</si>
  <si>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</si>
  <si>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</si>
  <si>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</si>
  <si>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</si>
  <si>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</si>
  <si>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</si>
  <si>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</si>
  <si>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</si>
  <si>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</si>
  <si>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</si>
  <si>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</si>
  <si>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</si>
  <si>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</si>
  <si>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</si>
  <si>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</si>
  <si>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</si>
  <si>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</si>
  <si>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</si>
  <si>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</si>
  <si>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</si>
  <si>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</si>
  <si>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</si>
  <si>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</si>
  <si>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</si>
  <si>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</si>
  <si>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</si>
  <si>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</si>
  <si>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</si>
  <si>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</si>
  <si>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</si>
  <si>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</si>
  <si>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</si>
  <si>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</si>
  <si>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</si>
  <si>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</si>
  <si>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</si>
  <si>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</si>
  <si>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</si>
  <si>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</si>
  <si>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</si>
  <si>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</si>
  <si>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</si>
  <si>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</si>
  <si>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</si>
  <si>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</si>
  <si>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</si>
  <si>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</si>
  <si>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</si>
  <si>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</si>
  <si>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</si>
  <si>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</si>
  <si>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</si>
  <si>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</si>
  <si>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</si>
  <si>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</si>
  <si>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</si>
  <si>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</si>
  <si>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</si>
  <si>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</si>
  <si>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</si>
  <si>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</si>
  <si>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</si>
  <si>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</si>
  <si>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</si>
  <si>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</si>
  <si>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</si>
  <si>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</si>
  <si>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</si>
  <si>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</si>
  <si>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</si>
  <si>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</si>
  <si>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</si>
  <si>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</si>
  <si>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</si>
  <si>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</si>
  <si>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</si>
  <si>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</si>
  <si>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</si>
  <si>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</si>
  <si>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</si>
  <si>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</si>
  <si>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</si>
  <si>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</si>
  <si>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</si>
  <si>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</si>
  <si>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</si>
  <si>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</si>
  <si>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</si>
  <si>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</si>
  <si>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</si>
  <si>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</si>
  <si>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</si>
  <si>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</si>
  <si>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</si>
  <si>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</si>
  <si>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</si>
  <si>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</si>
  <si>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</si>
  <si>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</si>
  <si>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</si>
  <si>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</si>
  <si>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</si>
  <si>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</si>
  <si>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</si>
  <si>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</si>
  <si>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</si>
  <si>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</si>
  <si>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</si>
  <si>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</si>
  <si>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</si>
  <si>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</si>
  <si>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</si>
  <si>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</si>
  <si>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</si>
  <si>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</si>
  <si>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</si>
  <si>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</si>
  <si>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</si>
  <si>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</si>
  <si>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</si>
  <si>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</si>
  <si>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</si>
  <si>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</si>
  <si>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</si>
  <si>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</si>
  <si>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</si>
  <si>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</si>
  <si>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</si>
  <si>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</si>
  <si>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</si>
  <si>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</si>
  <si>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</si>
  <si>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</si>
  <si>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</si>
  <si>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</si>
  <si>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</si>
  <si>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</si>
  <si>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</si>
  <si>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</si>
  <si>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</si>
  <si>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</si>
  <si>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</si>
  <si>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</si>
  <si>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</si>
  <si>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</si>
  <si>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</si>
  <si>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</si>
  <si>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</si>
  <si>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</si>
  <si>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</si>
  <si>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</si>
  <si>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</si>
  <si>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</si>
  <si>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</si>
  <si>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</si>
  <si>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</si>
  <si>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</si>
  <si>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</si>
  <si>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</si>
  <si>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</si>
  <si>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</si>
  <si>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</si>
  <si>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</si>
  <si>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</si>
  <si>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</si>
  <si>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</si>
  <si>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</si>
  <si>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</si>
  <si>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</si>
  <si>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</si>
  <si>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</si>
  <si>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</si>
  <si>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</si>
  <si>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</si>
  <si>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</si>
  <si>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</si>
  <si>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</si>
  <si>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</si>
  <si>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</si>
  <si>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</si>
  <si>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</si>
  <si>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</si>
  <si>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</si>
  <si>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</si>
  <si>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</si>
  <si>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</si>
  <si>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</si>
  <si>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</si>
  <si>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</si>
  <si>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</si>
  <si>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</si>
  <si>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</si>
  <si>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</si>
  <si>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</si>
  <si>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</si>
  <si>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</si>
  <si>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</si>
  <si>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</si>
  <si>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</si>
  <si>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</si>
  <si>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</si>
  <si>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</si>
  <si>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</si>
  <si>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</si>
  <si>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</si>
  <si>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</si>
  <si>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</si>
  <si>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</si>
  <si>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</si>
  <si>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</si>
  <si>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</si>
  <si>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</si>
  <si>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</si>
  <si>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</si>
  <si>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</si>
  <si>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</si>
  <si>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</si>
  <si>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</si>
  <si>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</si>
  <si>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</si>
  <si>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</si>
  <si>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</si>
  <si>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</si>
  <si>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</si>
  <si>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</si>
  <si>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</si>
  <si>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</si>
  <si>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</si>
  <si>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</si>
  <si>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</si>
  <si>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</si>
  <si>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</si>
  <si>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</si>
  <si>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</si>
  <si>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</si>
  <si>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</si>
  <si>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</si>
  <si>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</si>
  <si>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</si>
  <si>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</si>
  <si>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</si>
  <si>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</si>
  <si>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</si>
  <si>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</si>
  <si>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</si>
  <si>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</si>
  <si>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</si>
  <si>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</si>
  <si>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</si>
  <si>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</si>
  <si>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</si>
  <si>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</si>
  <si>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</si>
  <si>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</si>
  <si>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</si>
  <si>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</si>
  <si>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</si>
  <si>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</si>
  <si>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</si>
  <si>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</si>
  <si>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</si>
  <si>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</si>
  <si>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</si>
  <si>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</si>
  <si>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</si>
  <si>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</si>
  <si>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</si>
  <si>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</si>
  <si>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</si>
  <si>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</si>
  <si>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</si>
  <si>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</si>
  <si>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</si>
  <si>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</si>
  <si>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</si>
  <si>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</si>
  <si>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</si>
  <si>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</si>
  <si>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</si>
  <si>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</si>
  <si>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</si>
  <si>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</si>
  <si>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</si>
  <si>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</si>
  <si>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</si>
  <si>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</si>
  <si>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</si>
  <si>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</si>
  <si>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</si>
  <si>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</si>
  <si>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</si>
  <si>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</si>
  <si>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</si>
  <si>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</si>
  <si>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</si>
  <si>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</si>
  <si>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</si>
  <si>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</si>
  <si>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</si>
  <si>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</si>
  <si>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</si>
  <si>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</si>
  <si>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</si>
  <si>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</si>
  <si>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</si>
  <si>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</si>
  <si>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</si>
  <si>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</si>
  <si>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</si>
  <si>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</si>
  <si>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</si>
  <si>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</si>
  <si>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</si>
  <si>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</si>
  <si>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</si>
  <si>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</si>
  <si>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</si>
  <si>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</si>
  <si>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</si>
  <si>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</si>
  <si>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</si>
  <si>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</si>
  <si>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</si>
  <si>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</si>
  <si>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</si>
  <si>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</si>
  <si>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</si>
  <si>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</si>
  <si>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</si>
  <si>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</si>
  <si>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</si>
  <si>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</si>
  <si>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</si>
  <si>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</si>
  <si>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</si>
  <si>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</si>
  <si>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</si>
  <si>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</si>
  <si>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</si>
  <si>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</si>
  <si>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</si>
  <si>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</si>
  <si>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</si>
  <si>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</si>
  <si>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</si>
  <si>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</si>
  <si>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</si>
  <si>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</si>
  <si>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</si>
  <si>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</si>
  <si>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</si>
  <si>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</si>
  <si>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</si>
  <si>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</si>
  <si>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</si>
  <si>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</si>
  <si>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</si>
  <si>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</si>
  <si>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</si>
  <si>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</si>
  <si>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</si>
  <si>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</si>
  <si>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</si>
  <si>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</si>
  <si>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</si>
  <si>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</si>
  <si>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</si>
  <si>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</si>
  <si>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</si>
  <si>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</si>
  <si>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</si>
  <si>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</si>
  <si>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</si>
  <si>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</si>
  <si>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</si>
  <si>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</si>
  <si>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</si>
  <si>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</si>
  <si>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</si>
  <si>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</si>
  <si>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</si>
  <si>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</si>
  <si>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</si>
  <si>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</si>
  <si>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</si>
  <si>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</si>
  <si>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</si>
  <si>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</si>
  <si>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</si>
  <si>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</si>
  <si>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</si>
  <si>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</si>
  <si>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</si>
  <si>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</si>
  <si>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</si>
  <si>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</si>
  <si>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</si>
  <si>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</si>
  <si>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</si>
  <si>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</si>
  <si>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</si>
  <si>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</si>
  <si>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</si>
  <si>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</si>
  <si>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</si>
  <si>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</si>
  <si>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</si>
  <si>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</si>
  <si>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</si>
  <si>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</si>
  <si>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</si>
  <si>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</si>
  <si>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</si>
  <si>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</si>
  <si>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</si>
  <si>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</si>
  <si>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</si>
  <si>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</si>
  <si>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</si>
  <si>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</si>
  <si>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</si>
  <si>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</si>
  <si>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</si>
  <si>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</si>
  <si>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</si>
  <si>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</si>
  <si>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</si>
  <si>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</si>
  <si>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</si>
  <si>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</si>
  <si>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</si>
  <si>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</si>
  <si>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</si>
  <si>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</si>
  <si>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</si>
  <si>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</si>
  <si>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</si>
  <si>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</si>
  <si>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</si>
  <si>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</si>
  <si>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</si>
  <si>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</si>
  <si>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</si>
  <si>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</si>
  <si>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</si>
  <si>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</si>
  <si>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</si>
  <si>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</si>
  <si>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</si>
  <si>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</si>
  <si>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</si>
  <si>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</si>
  <si>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</si>
  <si>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</si>
  <si>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</si>
  <si>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</si>
  <si>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</si>
  <si>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</si>
  <si>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</si>
  <si>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</si>
  <si>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</si>
  <si>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</si>
  <si>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</si>
  <si>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</si>
  <si>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</si>
  <si>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</si>
  <si>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</si>
  <si>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</si>
  <si>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</si>
  <si>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</si>
  <si>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</si>
  <si>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</si>
  <si>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</si>
  <si>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</si>
  <si>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</si>
  <si>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</si>
  <si>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</si>
  <si>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</si>
  <si>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</si>
  <si>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</si>
  <si>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</si>
  <si>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</si>
  <si>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</si>
  <si>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</si>
  <si>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</si>
  <si>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</si>
  <si>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</si>
  <si>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</si>
  <si>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</si>
  <si>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</si>
  <si>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</si>
  <si>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</si>
  <si>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</si>
  <si>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</si>
  <si>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</si>
  <si>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</si>
  <si>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</si>
  <si>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</si>
  <si>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</si>
  <si>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</si>
  <si>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</si>
  <si>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</si>
  <si>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</si>
  <si>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</si>
  <si>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</si>
  <si>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</si>
  <si>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</si>
  <si>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</si>
  <si>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</si>
  <si>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</si>
  <si>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</si>
  <si>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</si>
  <si>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</si>
  <si>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</si>
  <si>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</si>
  <si>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</si>
  <si>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</si>
  <si>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</si>
  <si>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</si>
  <si>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</si>
  <si>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</si>
  <si>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</si>
  <si>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</si>
  <si>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</si>
  <si>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</si>
  <si>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</si>
  <si>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</si>
  <si>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</si>
  <si>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</si>
  <si>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</si>
  <si>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</si>
  <si>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</si>
  <si>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</si>
  <si>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</si>
  <si>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</si>
  <si>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</si>
  <si>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</si>
  <si>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</si>
  <si>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</si>
  <si>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</si>
  <si>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</si>
  <si>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</si>
  <si>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</si>
  <si>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</si>
  <si>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</si>
  <si>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</si>
  <si>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</si>
  <si>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</si>
  <si>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</si>
  <si>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</si>
  <si>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</si>
  <si>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</si>
  <si>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</si>
  <si>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</si>
  <si>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</si>
  <si>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</si>
  <si>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</si>
  <si>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</si>
  <si>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</si>
  <si>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</si>
  <si>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</si>
  <si>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</si>
  <si>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</si>
  <si>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</si>
  <si>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</si>
  <si>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</si>
  <si>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</si>
  <si>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</si>
  <si>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</si>
  <si>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</si>
  <si>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</si>
  <si>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</si>
  <si>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</si>
  <si>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</si>
  <si>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</si>
  <si>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</si>
  <si>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</si>
  <si>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</si>
  <si>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</si>
  <si>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</si>
  <si>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</si>
  <si>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</si>
  <si>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</si>
  <si>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</si>
  <si>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</si>
  <si>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</si>
  <si>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</si>
  <si>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</si>
  <si>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</si>
  <si>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</si>
  <si>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</si>
  <si>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</si>
  <si>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</si>
  <si>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</si>
  <si>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</si>
  <si>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</si>
  <si>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</si>
  <si>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</si>
  <si>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</si>
  <si>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</si>
  <si>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</si>
  <si>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</si>
  <si>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</si>
  <si>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</si>
  <si>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</si>
  <si>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</si>
  <si>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</si>
  <si>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</si>
  <si>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</si>
  <si>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</si>
  <si>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</si>
  <si>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</si>
  <si>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</si>
  <si>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</si>
  <si>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</si>
  <si>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</si>
  <si>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</si>
  <si>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</si>
  <si>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</si>
  <si>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</si>
  <si>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</si>
  <si>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</si>
  <si>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</si>
  <si>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</si>
  <si>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</si>
  <si>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</si>
  <si>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</si>
  <si>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</si>
  <si>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</si>
  <si>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</si>
  <si>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</si>
  <si>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</si>
  <si>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</si>
  <si>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</si>
  <si>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</si>
  <si>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</si>
  <si>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</si>
  <si>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</si>
  <si>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</si>
  <si>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</si>
  <si>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</si>
  <si>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</si>
  <si>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</si>
  <si>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</si>
  <si>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</si>
  <si>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</si>
  <si>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</si>
  <si>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</si>
  <si>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</si>
  <si>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</si>
  <si>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</si>
  <si>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</si>
  <si>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</si>
  <si>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</si>
  <si>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</si>
  <si>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</si>
  <si>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</si>
  <si>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</si>
  <si>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</si>
  <si>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</si>
  <si>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</si>
  <si>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</si>
  <si>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</si>
  <si>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</si>
  <si>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</si>
  <si>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</si>
  <si>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</si>
  <si>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</si>
  <si>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</si>
  <si>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</si>
  <si>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</si>
  <si>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</si>
  <si>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</si>
  <si>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</si>
  <si>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</si>
  <si>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</si>
  <si>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</si>
  <si>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</si>
  <si>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</si>
  <si>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</si>
  <si>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</si>
  <si>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</si>
  <si>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</si>
  <si>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</si>
  <si>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</si>
  <si>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</si>
  <si>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</si>
  <si>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</si>
  <si>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</si>
  <si>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</si>
  <si>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</si>
  <si>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</si>
  <si>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</si>
  <si>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</si>
  <si>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</si>
  <si>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</si>
  <si>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</si>
  <si>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</si>
  <si>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</si>
  <si>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</si>
  <si>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</si>
  <si>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</si>
  <si>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</si>
  <si>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</si>
  <si>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</si>
  <si>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</si>
  <si>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</si>
  <si>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</si>
  <si>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</si>
  <si>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</si>
  <si>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</si>
  <si>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</si>
  <si>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</si>
  <si>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</si>
  <si>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</si>
  <si>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</si>
  <si>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</si>
  <si>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</si>
  <si>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</si>
  <si>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</si>
  <si>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</si>
  <si>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</si>
  <si>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</si>
  <si>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</si>
  <si>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</si>
  <si>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</si>
  <si>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</si>
  <si>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</si>
  <si>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</si>
  <si>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</si>
  <si>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</si>
  <si>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</si>
  <si>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</si>
  <si>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</si>
  <si>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</si>
  <si>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</si>
  <si>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</si>
  <si>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</si>
  <si>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</si>
  <si>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</si>
  <si>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</si>
  <si>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</si>
  <si>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</si>
  <si>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</si>
  <si>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</si>
  <si>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</si>
  <si>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</si>
  <si>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</si>
  <si>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</si>
  <si>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</si>
  <si>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</si>
  <si>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</si>
  <si>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</si>
  <si>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</si>
  <si>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</si>
  <si>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</si>
  <si>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</si>
  <si>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</si>
  <si>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</si>
  <si>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</si>
  <si>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</si>
  <si>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</si>
  <si>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</si>
  <si>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</si>
  <si>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</si>
  <si>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</si>
  <si>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</si>
  <si>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</si>
  <si>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</si>
  <si>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</si>
  <si>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</si>
  <si>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</si>
  <si>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</si>
  <si>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</si>
  <si>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</si>
  <si>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</si>
  <si>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</si>
  <si>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</si>
  <si>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</si>
  <si>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</si>
  <si>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</si>
  <si>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</si>
  <si>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</si>
  <si>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</si>
  <si>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</si>
  <si>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</si>
  <si>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</si>
  <si>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</si>
  <si>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</si>
  <si>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</si>
  <si>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</si>
  <si>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</si>
  <si>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</si>
  <si>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</si>
  <si>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</si>
  <si>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</si>
  <si>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</si>
  <si>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</si>
  <si>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</si>
  <si>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</si>
  <si>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</si>
  <si>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</si>
  <si>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</si>
  <si>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</si>
  <si>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</si>
  <si>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</si>
  <si>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</si>
  <si>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</si>
  <si>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</si>
  <si>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</si>
  <si>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</si>
  <si>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</si>
  <si>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</si>
  <si>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</si>
  <si>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</si>
  <si>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</si>
  <si>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</si>
  <si>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</si>
  <si>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</si>
  <si>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</si>
  <si>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</si>
  <si>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</si>
  <si>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</si>
  <si>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</si>
  <si>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</si>
  <si>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</si>
  <si>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</si>
  <si>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</si>
  <si>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</si>
  <si>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</si>
  <si>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</si>
  <si>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</si>
  <si>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</si>
  <si>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</si>
  <si>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</si>
  <si>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</si>
  <si>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</si>
  <si>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</si>
  <si>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</si>
  <si>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</si>
  <si>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</si>
  <si>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</si>
  <si>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</si>
  <si>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</si>
  <si>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</si>
  <si>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</si>
  <si>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</si>
  <si>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</si>
  <si>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</si>
  <si>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</si>
  <si>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</si>
  <si>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</si>
  <si>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</si>
  <si>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</si>
  <si>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</si>
  <si>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</si>
  <si>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</si>
  <si>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</si>
  <si>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</si>
  <si>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</si>
  <si>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</si>
  <si>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</si>
  <si>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</si>
  <si>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</si>
  <si>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</si>
  <si>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</si>
  <si>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</si>
  <si>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</si>
  <si>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</si>
  <si>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</si>
  <si>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</si>
  <si>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</si>
  <si>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</si>
  <si>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</si>
  <si>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</si>
  <si>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</si>
  <si>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</si>
  <si>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</si>
  <si>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</si>
  <si>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After HUB site restored SAK2912, connected still down team on the way to other HUB site //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</si>
  <si>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</si>
  <si>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</si>
  <si>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</si>
  <si>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</si>
  <si>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</si>
  <si>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</si>
  <si>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</si>
  <si>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</si>
  <si>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</si>
  <si>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</si>
  <si>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</si>
  <si>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</si>
  <si>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</si>
  <si>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</si>
  <si>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</si>
  <si>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</si>
  <si>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</si>
  <si>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</si>
  <si>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</si>
  <si>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</si>
  <si>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</si>
  <si>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</si>
  <si>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</si>
  <si>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</si>
  <si>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</si>
  <si>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</si>
  <si>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</si>
  <si>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</si>
  <si>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</si>
  <si>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</si>
  <si>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</si>
  <si>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</si>
  <si>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</si>
  <si>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</si>
  <si>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</si>
  <si>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</si>
  <si>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</si>
  <si>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</si>
  <si>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</si>
  <si>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</si>
  <si>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</si>
  <si>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</si>
  <si>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</si>
  <si>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</si>
  <si>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</si>
  <si>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</si>
  <si>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</si>
  <si>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</si>
  <si>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</si>
  <si>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</si>
  <si>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</si>
  <si>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</si>
  <si>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</si>
  <si>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</si>
  <si>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</si>
  <si>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</si>
  <si>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</si>
  <si>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</si>
  <si>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</si>
  <si>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</si>
  <si>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</si>
  <si>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</si>
  <si>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</si>
  <si>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</si>
  <si>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</si>
  <si>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</si>
  <si>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</si>
  <si>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</si>
  <si>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</si>
  <si>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</si>
  <si>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</si>
  <si>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</si>
  <si>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</si>
  <si>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</si>
  <si>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</si>
  <si>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</si>
  <si>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</si>
  <si>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</si>
  <si>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</si>
  <si>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</si>
  <si>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</si>
  <si>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</si>
  <si>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</si>
  <si>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</si>
  <si>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</si>
  <si>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PCM-20251115-00001851
</t>
  </si>
  <si>
    <t xml:space="preserve">2025-11-15 14:23:36
</t>
  </si>
  <si>
    <t xml:space="preserve">60 min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</si>
  <si>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</si>
  <si>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</si>
  <si>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</si>
  <si>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</si>
  <si>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</si>
  <si>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</si>
  <si>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</si>
  <si>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</si>
  <si>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</si>
  <si>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</si>
  <si>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</si>
  <si>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</si>
  <si>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</si>
  <si>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TT-20251111-02035</t>
  </si>
  <si>
    <t>Access issue: Safa palace site and no access in weekend. team will check by tomorrow morning</t>
  </si>
  <si>
    <t>PCM-20251115-00001819</t>
  </si>
  <si>
    <t>will check after MHL0123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</si>
</sst>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34" fillId="0" borderId="0" xfId="0" applyFont="1"/>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 totalsRowShown="0" headerRowDxfId="174" dataDxfId="173" headerRowBorderDxfId="171" tableBorderDxfId="172" totalsRowBorderDxfId="170">
  <autoFilter ref="A1:L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7" dataDxfId="156" headerRowBorderDxfId="154" tableBorderDxfId="155" totalsRowBorderDxfId="153">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1" totalsRowShown="0" headerRowDxfId="48" dataDxfId="47" headerRowBorderDxfId="45" tableBorderDxfId="46" totalsRowBorderDxfId="44">
  <autoFilter ref="A1:L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2" totalsRowShown="0" headerRowDxfId="31" dataDxfId="30" headerRowBorderDxfId="28" tableBorderDxfId="29">
  <autoFilter ref="A1:L1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5" totalsRowShown="0" headerRowDxfId="15" dataDxfId="14" headerRowBorderDxfId="12" tableBorderDxfId="13">
  <autoFilter ref="A1:L1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313.66965185185109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21444</v>
      </c>
      <c r="E3" s="63" t="s">
        <v>39021</v>
      </c>
      <c r="F3" s="111"/>
      <c r="G3" s="112">
        <f t="shared" ref="G3:G11" ca="1" si="0">IFERROR(NOW()-F3,"")</f>
        <v>45976.618077777777</v>
      </c>
      <c r="H3" s="111">
        <v>45976.421377314815</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45976.618077777777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45976.618077777777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45976.618077777777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45976.618077777777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45976.618077777777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45976.618077777777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45976.618077777777</v>
      </c>
      <c r="H10" s="111"/>
      <c r="I10" s="109" t="str">
        <f>IFERROR(VLOOKUP(D10,DB!A:F,6,0),"")</f>
        <v/>
      </c>
      <c r="J10" s="109" t="str">
        <f>IFERROR(VLOOKUP(D10,DB!A:G,7,0),"")</f>
        <v/>
      </c>
      <c r="K10" s="113"/>
      <c r="L10" s="114" t="str">
        <f>IFERROR(VLOOKUP(D10,DB!A:I,9,0),"")</f>
        <v/>
      </c>
    </row>
    <row r="11" spans="1:15" ht="15" customHeight="1">
      <c r="A11" s="117"/>
      <c r="B11" s="118" t="str">
        <f>IFERROR(VLOOKUP(D11,DB!A:K,11,0),"")</f>
        <v/>
      </c>
      <c r="C11" s="118"/>
      <c r="D11" s="118"/>
      <c r="E11" s="119"/>
      <c r="F11" s="120"/>
      <c r="G11" s="121">
        <f t="shared" ca="1" si="0"/>
        <v>45976.618077777777</v>
      </c>
      <c r="H11" s="120"/>
      <c r="I11" s="118" t="str">
        <f>IFERROR(VLOOKUP(D11,DB!A:F,6,0),"")</f>
        <v/>
      </c>
      <c r="J11" s="118" t="str">
        <f>IFERROR(VLOOKUP(D11,DB!A:G,7,0),"")</f>
        <v/>
      </c>
      <c r="K11" s="122"/>
      <c r="L11" s="123" t="str">
        <f>IFERROR(VLOOKUP(D11,DB!A:I,9,0),"")</f>
        <v/>
      </c>
    </row>
    <row r="12" spans="1:15" ht="15" customHeight="1">
      <c r="A12" s="150"/>
      <c r="B12" s="151" t="str">
        <f>IFERROR(VLOOKUP(D12,DB!A:K,11,0),"")</f>
        <v/>
      </c>
      <c r="C12" s="151"/>
      <c r="D12" s="151"/>
      <c r="E12" s="152"/>
      <c r="F12" s="149"/>
      <c r="G12" s="153">
        <f ca="1">IFERROR(NOW()-F12,"")</f>
        <v>45976.618077777777</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45976.618077777777</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45976.618077777777</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45976.618077777777</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45976.618077777777</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45976.618077777777</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45976.618077777777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45976.618077777777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45976.618077777777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45976.618077777777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45976.618077777777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45976.618077777777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45976.618077777777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45976.618077777777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45976.618077777777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45976.618077777777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45976.618077777777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45976.618077777777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45976.618077777777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45976.618077777777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45976.618077777777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45976.618077777777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45976.618077777777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45976.618077777777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45976.618077777777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45976.618077777777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45976.618077777777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45976.618077777777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45976.618077777777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45976.618077777777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45976.618077777777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45976.618077777777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45976.618077777777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45976.618077777777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45976.618077777777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45976.618077777777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45976.618077777777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45976.618077777777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45976.618077777777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45976.618077777777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45976.618077777777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45976.618077777777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45976.618077777777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45976.618077777777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45976.618077777777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45976.618077777777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45976.618077777777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45976.618077777777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45976.618077777777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45976.618077777777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45976.618077777777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45976.618077777777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45976.618077777777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45976.618077777777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45976.618077777777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45976.618077777777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45976.618077777777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45976.618077777777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45976.618077777777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45976.618077777777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45976.618077777777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45976.618077777777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45976.618077777777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45976.618077777777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45976.618077777777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45976.618077777777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45976.618077777777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45976.618077777777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45976.618077777777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45976.618077777777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45976.618077777777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45976.618077777777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45976.618077777777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45976.618077777777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45976.618077777777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45976.618077777777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45976.618077777777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45976.618077777777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45976.618077777777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45976.618077777777</v>
      </c>
      <c r="H91" s="149"/>
      <c r="I91" s="151" t="str">
        <f>IFERROR(VLOOKUP(D91,DB!A:F,6,0),"")</f>
        <v/>
      </c>
      <c r="J91" s="151" t="str">
        <f>IFERROR(VLOOKUP(D91,DB!A:G,7,0),"")</f>
        <v/>
      </c>
      <c r="K91" s="154"/>
      <c r="L91" s="155" t="str">
        <f>IFERROR(VLOOKUP(D91,DB!A:I,9,0),"")</f>
        <v/>
      </c>
    </row>
  </sheetData>
  <customSheetViews>
    <customSheetView guid="{F6042A99-DD27-4453-835D-0834D95730CC}" filter="1" showAutoFilter="1">
      <pageMargins left="0" right="0" top="0" bottom="0" header="0" footer="0"/>
      <autoFilter ref="B1:M1" xr:uid="{D5C1BFBF-D4DE-48A8-AC68-7E2F6B420EA5}"/>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151.61823981481575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7">
        <v>45976.436342592591</v>
      </c>
      <c r="G4" s="105">
        <f ca="1">IFERROR(NOW()-F4,"-")</f>
        <v>0.1817351851859712</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9" t="s">
        <v>39110</v>
      </c>
      <c r="B5" s="18" t="str">
        <f>IFERROR(VLOOKUP(D5,DB!A:K,11,0),"")</f>
        <v>R2</v>
      </c>
      <c r="C5" s="18">
        <v>1</v>
      </c>
      <c r="D5" s="18" t="s">
        <v>18834</v>
      </c>
      <c r="E5" s="103" t="s">
        <v>39021</v>
      </c>
      <c r="F5" s="104">
        <v>45976.60769675926</v>
      </c>
      <c r="G5" s="105">
        <f ca="1">IFERROR(NOW()-F5,"-")</f>
        <v>1.0381018517364282E-2</v>
      </c>
      <c r="H5" s="157" t="s">
        <v>39111</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45976.618077777777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45976.618077777777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45976.618077777777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45976.618077777777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45976.618077777777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45976.618077777777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45976.618077777777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45976.618077777777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45976.618077777777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45976.618077777777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45976.618077777777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45976.618077777777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45976.618077777777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45976.618077777777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45976.618077777777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45976.618077777777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45976.618077777777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45976.618077777777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45976.618077777777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45976.618077777777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45976.618077777777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45976.618077777777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45976.618077777777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45976.618077777777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45976.618077777777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27"/>
      <c r="B31" s="128" t="str">
        <f>IFERROR(VLOOKUP(D31,DB!A:K,11,0),"")</f>
        <v/>
      </c>
      <c r="C31" s="128"/>
      <c r="D31" s="128"/>
      <c r="E31" s="129"/>
      <c r="F31" s="130"/>
      <c r="G31" s="131">
        <f ca="1">IFERROR(NOW()-F31,"-")</f>
        <v>45976.618077777777</v>
      </c>
      <c r="H31" s="130"/>
      <c r="I31" s="128" t="str">
        <f>IFERROR(VLOOKUP(D31,DB!A:F,6,0),"")</f>
        <v/>
      </c>
      <c r="J31" s="128" t="str">
        <f>IFERROR(VLOOKUP(D31,DB!A:G,7,0),"")</f>
        <v/>
      </c>
      <c r="K31" s="132"/>
      <c r="L31" s="128" t="str">
        <f>IFERROR(VLOOKUP(D31,DB!A:I,9,0),"")</f>
        <v/>
      </c>
      <c r="M31" s="128"/>
      <c r="N31" s="128"/>
      <c r="O31" s="128"/>
      <c r="P31" s="128"/>
      <c r="Q31" s="128"/>
      <c r="R31" s="128"/>
      <c r="S31" s="128"/>
      <c r="T31" s="128"/>
      <c r="U31" s="128"/>
      <c r="V31" s="128"/>
      <c r="W31" s="128"/>
      <c r="X31" s="128"/>
      <c r="Y31" s="128"/>
      <c r="Z31" s="128"/>
      <c r="AA31" s="128"/>
      <c r="AB31" s="128"/>
      <c r="AC31" s="128"/>
      <c r="AD31" s="128"/>
      <c r="AE31" s="128"/>
      <c r="AF31" s="128"/>
      <c r="AG31" s="128"/>
      <c r="AH31" s="128"/>
      <c r="AI31" s="128"/>
      <c r="AJ31" s="128"/>
      <c r="AK31" s="128"/>
      <c r="AL31" s="128"/>
      <c r="AM31" s="128"/>
      <c r="AN31" s="128"/>
      <c r="AO31" s="128"/>
      <c r="AP31" s="128"/>
      <c r="AQ31" s="128"/>
      <c r="AR31" s="128"/>
      <c r="AS31" s="128"/>
      <c r="AT31" s="128"/>
      <c r="AU31" s="128"/>
      <c r="AV31" s="128"/>
      <c r="AW31" s="128"/>
      <c r="AX31" s="128"/>
      <c r="AY31" s="128"/>
      <c r="AZ31" s="128"/>
      <c r="BA31" s="128"/>
      <c r="BB31" s="128"/>
      <c r="BC31" s="128"/>
      <c r="BD31" s="128"/>
      <c r="BE31" s="128"/>
      <c r="BF31" s="128"/>
      <c r="BG31" s="128"/>
      <c r="BH31" s="128"/>
      <c r="BI31" s="128"/>
      <c r="BJ31" s="128"/>
      <c r="BK31" s="128"/>
      <c r="BL31" s="128"/>
      <c r="BM31" s="128"/>
      <c r="BN31" s="128"/>
      <c r="BO31" s="128"/>
      <c r="BP31" s="128"/>
      <c r="BQ31" s="128"/>
      <c r="BR31" s="128"/>
      <c r="BS31" s="128"/>
      <c r="BT31" s="128"/>
      <c r="BU31" s="128"/>
      <c r="BV31" s="128"/>
      <c r="BW31" s="128"/>
      <c r="BX31" s="128"/>
      <c r="BY31" s="128"/>
      <c r="BZ31" s="128"/>
      <c r="CA31" s="128"/>
      <c r="CB31" s="128"/>
      <c r="CC31" s="128"/>
      <c r="CD31" s="128"/>
      <c r="CE31" s="128"/>
      <c r="CF31" s="128"/>
      <c r="CG31" s="128"/>
      <c r="CH31" s="128"/>
      <c r="CI31" s="128"/>
      <c r="CJ31" s="133"/>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45976.618077777777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45976.618077777777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45976.618077777777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45976.618077777777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45976.618077777777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45976.618077777777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45976.618077777777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45976.618077777777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45976.618077777777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45976.618077777777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45976.618077777777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45976.618077777777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45976.618077777777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45976.618077777777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45976.618077777777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45976.618077777777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45976.618077777777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45976.618077777777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45976.618077777777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45976.618077777777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45976.618077777777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45976.618077777777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45976.618077777777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45976.618077777777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45976.618077777777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45976.618077777777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45976.618077777777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45976.618077777777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45976.618077777777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45976.618077777777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45976.618077777777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45976.618077777777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45976.618077777777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45976.618077777777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45976.618077777777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45976.618077777777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45976.618077777777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45976.618077777777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45976.618077777777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45976.618077777777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45976.618077777777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45976.618077777777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45976.618077777777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45976.618077777777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45976.618077777777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45976.618077777777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45976.618077777777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45976.618077777777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45976.618077777777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45976.618077777777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45976.618077777777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45976.618077777777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45976.618077777777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45976.618077777777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45976.618077777777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45976.618077777777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45976.618077777777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45976.618077777777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45976.618077777777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45976.618077777777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45976.618077777777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45976.618077777777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45976.618077777777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45976.618077777777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45976.618077777777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45976.618077777777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45976.618077777777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45976.618077777777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45976.618077777777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45976.618077777777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45976.618077777777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45976.618077777777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45976.618077777777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45976.618077777777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45976.618077777777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45976.618077777777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45976.618077777777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45976.618077777777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45976.618077777777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45976.618077777777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45976.618077777777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45976.618077777777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45976.618077777777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45976.618077777777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45976.618077777777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45976.618077777777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45976.618077777777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45976.618077777777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45976.618077777777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45976.618077777777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45976.618077777777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45976.618077777777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45976.618077777777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45976.618077777777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45976.618077777777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45976.618077777777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45976.618077777777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45976.618077777777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45976.618077777777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45976.618077777777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45976.618077777777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45976.618077777777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45976.618077777777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45976.618077777777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45976.618077777777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45976.618077777777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45976.618077777777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45976.618077777777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45976.618077777777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45976.618077777777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45976.618077777777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45976.618077777777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45976.618077777777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45976.618077777777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45976.618077777777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45976.618077777777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45976.618077777777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45976.618077777777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45976.618077777777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45976.618077777777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45976.618077777777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45976.618077777777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45976.618077777777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45976.618077777777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45976.618077777777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45976.618077777777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45976.618077777777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45976.618077777777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45976.618077777777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45976.618077777777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45976.618077777777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45976.618077777777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45976.618077777777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45976.618077777777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45976.618077777777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45976.618077777777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45976.618077777777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45976.618077777777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45976.618077777777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45976.618077777777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45976.618077777777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45976.618077777777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45976.618077777777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45976.618077777777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45976.618077777777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45976.618077777777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45976.618077777777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45976.618077777777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45976.618077777777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45976.618077777777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45976.618077777777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45976.618077777777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45976.618077777777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45976.618077777777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45976.618077777777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45976.618077777777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45976.618077777777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45976.618077777777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45976.618077777777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45976.618077777777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45976.618077777777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45976.618077777777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45976.618077777777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45976.618077777777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45976.618077777777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45976.618077777777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45976.618077777777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45976.618077777777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45976.618077777777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45976.618077777777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45976.618077777777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45976.618077777777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45976.618077777777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45976.618077777777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45976.618077777777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45976.618077777777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45976.618077777777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45976.618077777777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45976.618077777777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45976.618077777777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45976.618077777777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45976.618077777777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45976.618077777777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45976.618077777777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45976.618077777777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45976.618077777777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45976.618077777777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45976.618077777777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45976.618077777777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45976.618077777777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45976.618077777777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45976.618077777777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45976.618077777777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45976.618077777777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45976.618077777777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45976.618077777777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45976.618077777777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45976.618077777777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45976.618077777777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45976.618077777777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45976.618077777777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45976.618077777777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45976.618077777777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45976.618077777777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45976.618077777777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45976.618077777777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45976.618077777777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45976.618077777777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45976.618077777777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45976.618077777777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45976.618077777777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45976.618077777777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45976.618077777777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45976.618077777777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45976.618077777777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45976.618077777777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45976.618077777777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45976.618077777777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45976.618077777777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45976.618077777777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45976.618077777777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45976.618077777777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45976.618077777777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45976.618077777777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45976.618077777777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45976.618077777777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45976.618077777777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45976.618077777777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45976.618077777777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45976.618077777777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45976.618077777777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45976.618077777777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45976.618077777777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45976.618077777777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45976.618077777777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45976.618077777777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45976.618077777777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45976.618077777777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45976.618077777777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45976.618077777777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45976.618077777777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45976.618077777777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45976.618077777777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45976.618077777777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45976.618077777777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45976.618077777777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45976.618077777777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45976.618077777777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45976.618077777777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45976.618077777777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45976.618077777777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45976.618077777777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45976.618077777777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45976.618077777777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45976.618077777777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45976.618077777777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45976.618077777777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45976.618077777777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45976.618077777777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45976.618077777777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45976.618077777777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45976.618077777777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45976.618077777777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45976.618077777777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45976.618077777777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45976.618077777777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45976.618077777777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45976.618077777777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45976.618077777777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45976.618077777777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45976.618077777777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45976.618077777777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45976.618077777777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45976.618077777777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45976.618077777777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45976.618077777777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45976.618077777777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45976.618077777777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45976.618077777777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45976.618077777777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45976.618077777777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45976.618077777777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45976.618077777777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45976.618077777777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45976.618077777777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45976.618077777777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45976.618077777777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45976.618077777777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45976.618077777777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45976.618077777777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45976.618077777777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45976.618077777777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45976.618077777777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45976.618077777777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45976.618077777777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45976.618077777777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45976.618077777777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45976.618077777777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45976.618077777777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45976.618077777777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45976.618077777777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45976.618077777777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45976.618077777777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45976.618077777777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45976.618077777777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45976.618077777777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45976.618077777777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45976.618077777777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45976.618077777777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45976.618077777777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45976.618077777777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45976.618077777777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45976.618077777777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45976.618077777777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45976.618077777777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45976.618077777777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45976.618077777777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45976.618077777777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45976.618077777777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45976.618077777777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45976.618077777777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45976.618077777777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45976.618077777777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45976.618077777777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45976.618077777777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45976.618077777777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45976.618077777777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45976.618077777777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45976.618077777777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45976.618077777777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45976.618077777777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45976.618077777777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45976.618077777777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45976.618077777777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45976.618077777777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45976.618077777777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45976.618077777777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45976.618077777777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45976.618077777777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45976.618077777777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45976.618077777777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45976.618077777777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45976.618077777777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45976.618077777777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45976.618077777777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45976.618077777777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45976.618077777777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45976.618077777777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45976.618077777777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45976.618077777777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45976.618077777777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45976.618077777777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45976.618077777777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45976.618077777777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45976.618077777777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45976.618077777777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45976.618077777777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45976.618077777777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45976.618077777777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45976.618077777777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45976.618077777777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45976.618077777777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45976.618077777777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45976.618077777777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45976.618077777777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45976.618077777777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45976.618077777777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45976.618077777777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45976.618077777777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45976.618077777777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45976.618077777777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45976.618077777777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45976.618077777777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45976.618077777777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45976.618077777777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45976.618077777777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45976.618077777777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45976.618077777777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45976.618077777777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45976.618077777777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45976.618077777777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45976.618077777777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45976.618077777777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45976.618077777777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45976.618077777777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45976.618077777777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45976.618077777777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45976.618077777777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45976.618077777777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45976.618077777777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45976.618077777777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45976.618077777777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45976.618077777777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45976.618077777777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45976.618077777777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45976.618077777777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45976.618077777777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45976.618077777777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45976.618077777777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45976.618077777777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45976.618077777777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45976.618077777777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45976.618077777777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45976.618077777777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45976.618077777777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45976.618077777777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45976.618077777777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45976.618077777777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45976.618077777777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45976.618077777777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45976.618077777777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45976.618077777777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45976.618077777777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45976.618077777777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45976.618077777777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45976.618077777777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45976.618077777777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45976.618077777777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45976.618077777777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45976.618077777777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45976.618077777777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45976.618077777777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45976.618077777777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45976.618077777777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45976.618077777777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45976.618077777777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45976.618077777777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45976.618077777777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45976.618077777777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45976.618077777777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45976.618077777777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45976.618077777777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45976.618077777777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45976.618077777777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45976.618077777777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45976.618077777777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45976.618077777777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45976.618077777777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45976.618077777777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45976.618077777777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45976.618077777777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45976.618077777777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45976.618077777777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45976.618077777777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45976.618077777777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45976.618077777777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45976.618077777777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45976.618077777777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45976.618077777777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45976.618077777777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45976.618077777777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45976.618077777777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45976.618077777777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45976.618077777777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45976.618077777777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45976.618077777777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45976.618077777777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45976.618077777777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45976.618077777777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45976.618077777777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45976.618077777777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45976.618077777777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45976.618077777777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45976.618077777777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45976.618077777777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45976.618077777777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45976.618077777777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45976.618077777777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45976.618077777777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45976.618077777777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45976.618077777777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45976.618077777777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45976.618077777777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45976.618077777777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45976.618077777777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45976.618077777777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45976.618077777777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45976.618077777777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45976.618077777777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45976.618077777777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45976.618077777777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45976.618077777777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45976.618077777777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45976.618077777777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45976.618077777777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45976.618077777777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45976.618077777777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45976.618077777777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45976.618077777777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45976.618077777777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45976.618077777777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45976.618077777777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45976.618077777777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45976.618077777777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45976.618077777777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45976.618077777777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45976.618077777777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45976.618077777777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45976.618077777777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45976.618077777777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45976.618077777777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45976.618077777777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45976.618077777777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45976.618077777777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45976.618077777777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45976.618077777777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45976.618077777777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45976.618077777777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45976.618077777777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45976.618077777777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45976.618077777777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45976.618077777777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45976.618077777777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45976.618077777777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45976.618077777777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45976.618077777777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45976.618077777777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45976.618077777777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45976.618077777777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45976.618077777777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45976.618077777777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45976.618077777777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45976.618077777777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45976.618077777777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45976.618077777777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45976.618077777777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45976.618077777777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45976.618077777777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45976.618077777777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45976.618077777777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45976.618077777777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45976.618077777777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45976.618077777777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45976.618077777777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45976.618077777777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45976.618077777777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45976.618077777777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45976.618077777777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45976.618077777777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45976.618077777777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45976.618077777777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45976.618077777777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45976.618077777777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45976.618077777777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45976.618077777777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45976.618077777777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45976.618077777777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45976.618077777777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45976.618077777777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45976.618077777777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45976.618077777777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45976.618077777777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45976.618077777777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45976.618077777777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45976.618077777777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45976.618077777777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45976.618077777777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45976.618077777777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45976.618077777777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45976.618077777777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45976.618077777777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45976.618077777777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45976.618077777777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45976.618077777777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45976.618077777777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45976.618077777777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45976.618077777777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45976.618077777777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45976.618077777777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45976.618077777777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45976.618077777777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45976.618077777777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45976.618077777777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45976.618077777777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45976.618077777777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45976.618077777777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45976.618077777777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45976.618077777777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45976.618077777777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45976.618077777777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45976.618077777777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45976.618077777777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45976.618077777777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45976.618077777777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45976.618077777777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45976.618077777777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45976.618077777777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45976.618077777777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45976.618077777777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45976.618077777777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45976.618077777777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45976.618077777777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45976.618077777777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45976.618077777777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45976.618077777777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45976.618077777777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45976.618077777777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45976.618077777777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45976.618077777777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45976.618077777777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45976.618077777777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45976.618077777777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45976.618077777777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45976.618077777777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45976.618077777777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45976.618077777777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45976.618077777777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45976.618077777777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45976.618077777777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45976.618077777777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45976.618077777777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45976.618077777777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45976.618077777777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45976.618077777777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45976.618077777777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45976.618077777777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45976.618077777777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45976.618077777777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45976.618077777777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45976.618077777777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45976.618077777777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45976.618077777777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45976.618077777777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45976.618077777777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45976.618077777777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45976.618077777777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45976.618077777777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45976.618077777777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45976.618077777777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45976.618077777777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45976.618077777777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45976.618077777777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45976.618077777777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45976.618077777777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45976.618077777777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45976.618077777777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45976.618077777777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45976.618077777777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45976.618077777777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45976.618077777777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45976.618077777777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45976.618077777777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45976.618077777777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45976.618077777777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45976.618077777777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45976.618077777777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45976.618077777777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45976.618077777777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45976.618077777777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45976.618077777777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45976.618077777777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45976.618077777777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45976.618077777777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45976.618077777777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45976.618077777777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45976.618077777777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45976.618077777777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45976.618077777777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45976.618077777777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45976.618077777777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45976.618077777777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45976.618077777777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45976.618077777777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45976.618077777777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45976.618077777777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45976.618077777777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45976.618077777777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45976.618077777777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45976.618077777777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45976.618077777777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45976.618077777777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45976.618077777777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45976.618077777777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45976.618077777777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45976.618077777777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45976.618077777777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45976.618077777777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45976.618077777777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45976.618077777777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45976.618077777777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45976.618077777777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45976.618077777777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45976.618077777777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45976.618077777777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45976.618077777777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45976.618077777777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45976.618077777777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45976.618077777777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45976.618077777777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45976.618077777777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45976.618077777777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45976.618077777777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45976.618077777777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45976.618077777777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45976.618077777777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45976.618077777777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45976.618077777777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45976.618077777777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45976.618077777777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45976.618077777777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45976.618077777777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45976.618077777777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45976.618077777777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45976.618077777777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45976.618077777777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45976.618077777777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45976.618077777777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45976.618077777777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45976.618077777777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45976.618077777777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45976.618077777777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45976.618077777777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45976.618077777777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45976.618077777777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45976.618077777777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45976.618077777777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45976.618077777777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45976.618077777777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45976.618077777777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45976.618077777777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45976.618077777777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45976.618077777777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45976.618077777777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45976.618077777777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45976.618077777777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45976.618077777777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45976.618077777777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45976.618077777777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45976.618077777777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45976.618077777777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45976.618077777777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45976.618077777777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45976.618077777777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45976.618077777777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45976.618077777777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45976.618077777777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45976.618077777777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45976.618077777777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45976.618077777777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45976.618077777777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45976.618077777777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45976.618077777777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45976.618077777777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45976.618077777777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45976.618077777777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45976.618077777777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45976.618077777777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45976.618077777777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45976.618077777777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45976.618077777777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45976.618077777777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45976.618077777777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45976.618077777777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45976.618077777777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45976.618077777777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45976.618077777777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45976.618077777777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45976.618077777777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45976.618077777777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45976.618077777777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45976.618077777777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45976.618077777777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45976.618077777777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45976.618077777777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45976.618077777777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45976.618077777777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45976.618077777777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45976.618077777777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45976.618077777777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45976.618077777777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45976.618077777777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45976.618077777777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45976.618077777777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45976.618077777777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45976.618077777777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45976.618077777777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45976.618077777777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45976.618077777777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45976.618077777777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45976.618077777777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45976.618077777777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45976.618077777777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45976.618077777777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45976.618077777777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45976.618077777777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45976.618077777777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45976.618077777777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45976.618077777777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45976.618077777777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45976.618077777777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45976.618077777777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45976.618077777777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45976.618077777777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45976.618077777777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45976.618077777777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45976.618077777777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45976.618077777777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45976.618077777777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45976.618077777777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45976.618077777777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45976.618077777777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45976.618077777777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45976.618077777777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45976.618077777777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45976.618077777777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45976.618077777777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45976.618077777777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45976.618077777777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45976.618077777777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45976.618077777777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45976.618077777777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45976.618077777777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45976.618077777777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45976.618077777777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45976.618077777777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45976.618077777777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45976.618077777777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45976.618077777777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45976.618077777777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45976.618077777777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45976.618077777777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45976.618077777777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45976.618077777777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45976.618077777777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45976.618077777777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45976.618077777777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45976.618077777777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45976.618077777777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45976.618077777777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45976.618077777777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45976.618077777777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45976.618077777777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45976.618077777777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45976.618077777777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45976.618077777777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45976.618077777777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45976.618077777777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45976.618077777777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45976.618077777777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45976.618077777777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45976.618077777777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45976.618077777777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45976.618077777777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45976.618077777777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45976.618077777777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45976.618077777777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45976.618077777777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45976.618077777777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45976.618077777777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45976.618077777777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45976.618077777777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45976.618077777777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45976.618077777777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45976.618077777777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45976.618077777777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45976.618077777777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45976.618077777777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45976.618077777777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45976.618077777777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45976.618077777777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45976.618077777777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45976.618077777777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45976.618077777777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45976.618077777777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45976.618077777777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45976.618077777777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45976.618077777777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45976.618077777777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45976.618077777777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45976.618077777777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45976.618077777777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45976.618077777777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45976.618077777777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45976.618077777777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45976.618077777777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45976.618077777777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45976.618077777777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45976.618077777777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45976.618077777777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45976.618077777777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45976.618077777777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45976.618077777777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45976.618077777777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45976.618077777777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45976.618077777777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45976.618077777777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45976.618077777777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45976.618077777777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45976.618077777777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45976.618077777777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45976.618077777777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45976.618077777777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45976.618077777777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45976.618077777777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45976.618077777777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45976.618077777777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45976.618077777777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45976.618077777777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45976.618077777777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45976.618077777777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45976.618077777777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45976.618077777777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45976.618077777777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45976.618077777777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45976.618077777777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45976.618077777777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45976.618077777777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45976.618077777777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45976.618077777777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45976.618077777777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45976.618077777777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45976.618077777777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45976.618077777777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45976.618077777777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45976.618077777777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45976.618077777777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45976.618077777777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45976.618077777777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45976.618077777777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45976.618077777777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45976.618077777777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45976.618077777777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45976.618077777777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45976.618077777777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45976.618077777777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45976.618077777777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45976.618077777777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45976.618077777777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45976.618077777777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45976.618077777777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45976.618077777777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45976.618077777777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45976.618077777777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45976.618077777777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45976.618077777777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45976.618077777777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45976.618077777777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45976.618077777777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45976.618077777777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45976.618077777777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45976.618077777777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45976.618077777777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45976.618077777777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45976.618077777777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45976.618077777777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45976.618077777777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45976.618077777777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45976.618077777777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45976.618077777777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45976.618077777777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45976.618077777777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45976.618077777777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45976.618077777777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45976.618077777777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45976.618077777777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45976.618077777777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45976.618077777777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45976.618077777777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45976.618077777777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45976.618077777777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45976.618077777777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45976.618077777777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45976.618077777777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45976.618077777777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45976.618077777777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45976.618077777777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45976.618077777777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45976.618077777777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45976.618077777777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45976.618077777777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45976.618077777777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45976.618077777777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45976.618077777777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45976.618077777777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45976.618077777777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45976.618077777777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45976.618077777777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45976.618077777777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45976.618077777777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45976.618077777777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45976.618077777777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45976.618077777777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45976.618077777777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45976.618077777777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45976.618077777777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45976.618077777777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45976.618077777777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45976.618077777777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45976.618077777777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45976.618077777777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45976.618077777777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45976.618077777777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45976.618077777777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45976.618077777777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45976.618077777777</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1"/>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273.13736018518102</v>
      </c>
      <c r="H2" s="96">
        <v>45703.474768518521</v>
      </c>
      <c r="I2" s="96" t="str">
        <f>IFERROR(VLOOKUP(D2,DB!A:F,6,0),"")</f>
        <v>SCECO</v>
      </c>
      <c r="J2" s="96" t="str">
        <f>IFERROR(VLOOKUP(D2,DB!A:G,7,0),"")</f>
        <v>Dead</v>
      </c>
      <c r="K2" s="98" t="s">
        <v>39114</v>
      </c>
      <c r="L2" s="92" t="str">
        <f>IFERROR(VLOOKUP(D2,DB!A:I,9,0),"")</f>
        <v>Latis</v>
      </c>
    </row>
    <row r="3" spans="1:16" ht="28.5" customHeight="1">
      <c r="A3" s="135" t="s">
        <v>39115</v>
      </c>
      <c r="B3" s="135" t="str">
        <f>IFERROR(VLOOKUP(D3,DB!A:K,11,0),"")</f>
        <v>R4</v>
      </c>
      <c r="C3" s="94">
        <v>2</v>
      </c>
      <c r="D3" s="92" t="s">
        <v>39116</v>
      </c>
      <c r="E3" s="95" t="s">
        <v>39021</v>
      </c>
      <c r="F3" s="96">
        <v>45976.452013888891</v>
      </c>
      <c r="G3" s="97">
        <f ca="1">IFERROR(NOW()-F3,"")</f>
        <v>0.16606388888612855</v>
      </c>
      <c r="H3" s="96">
        <v>45976.444687499999</v>
      </c>
      <c r="I3" s="135" t="str">
        <f>IFERROR(VLOOKUP(D3,DB!A:F,6,0),"")</f>
        <v>SCECO</v>
      </c>
      <c r="J3" s="135" t="str">
        <f>IFERROR(VLOOKUP(D3,DB!A:G,7,0),"")</f>
        <v>Dead</v>
      </c>
      <c r="K3" s="98" t="s">
        <v>39117</v>
      </c>
      <c r="L3" s="92" t="str">
        <f>IFERROR(VLOOKUP(D3,DB!A:I,9,0),"")</f>
        <v>Latis</v>
      </c>
    </row>
    <row r="4" spans="1:16" ht="15" customHeight="1">
      <c r="A4" s="135"/>
      <c r="B4" s="135" t="str">
        <f>IFERROR(VLOOKUP(D4,DB!A:K,11,0),"")</f>
        <v/>
      </c>
      <c r="C4" s="94"/>
      <c r="D4" s="92"/>
      <c r="E4" s="95"/>
      <c r="F4" s="96"/>
      <c r="G4" s="97">
        <f ca="1">IFERROR(NOW()-F4,"")</f>
        <v>45976.618077777777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45976.618077777777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45976.618077777777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45976.618077777777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45976.618077777777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45976.618077777777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45976.618077777777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45976.618077777777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45976.618077777777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45976.618077777777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45976.618077777777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45976.618077777777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45976.618077777777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45976.618077777777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45976.618077777777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45976.618077777777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45976.618077777777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45976.618077777777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45976.618077777777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45976.618077777777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45976.618077777777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45976.618077777777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45976.618077777777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45976.618077777777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45976.618077777777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45976.618077777777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45976.618077777777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45976.618077777777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45976.618077777777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45976.618077777777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45976.618077777777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45976.618077777777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45976.618077777777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45976.618077777777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45976.618077777777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45976.618077777777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45976.618077777777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45976.618077777777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45976.618077777777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45976.618077777777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45976.618077777777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45976.618077777777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45976.618077777777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45976.618077777777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45976.618077777777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45976.618077777777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45976.618077777777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45976.618077777777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45976.618077777777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45976.618077777777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45976.618077777777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45976.618077777777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45976.618077777777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45976.618077777777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45976.618077777777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45976.618077777777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45976.618077777777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45976.618077777777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45976.618077777777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45976.618077777777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45976.618077777777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45976.618077777777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45976.618077777777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45976.618077777777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45976.618077777777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45976.618077777777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45976.618077777777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45976.618077777777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45976.618077777777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45976.618077777777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45976.618077777777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45976.618077777777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45976.618077777777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45976.618077777777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45976.618077777777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45976.618077777777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45976.618077777777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45976.618077777777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45976.618077777777</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45976.618077777777</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45976.618077777777</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45976.618077777777</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45976.618077777777</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45976.618077777777</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45976.618077777777</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45976.618077777777</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45976.618077777777</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45976.618077777777</v>
      </c>
      <c r="H91" s="96"/>
      <c r="I91" s="135" t="str">
        <f>IFERROR(VLOOKUP(D91,DB!A:F,6,0),"")</f>
        <v/>
      </c>
      <c r="J91" s="135" t="str">
        <f>IFERROR(VLOOKUP(D91,DB!A:G,7,0),"")</f>
        <v/>
      </c>
      <c r="K91" s="98"/>
      <c r="L91" s="92" t="str">
        <f>IFERROR(VLOOKUP(D91,DB!A:I,9,0),"")</f>
        <v/>
      </c>
    </row>
  </sheetData>
  <dataValidations count="2">
    <dataValidation allowBlank="1" showInputMessage="1" showErrorMessage="1" sqref="E1" xr:uid="{A4F81451-56CC-4543-9497-104C4E44EE4B}"/>
    <dataValidation type="list" allowBlank="1" showInputMessage="1" showErrorMessage="1" sqref="E2:E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2"/>
  <sheetViews>
    <sheetView tabSelected="1"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84.786017592588905</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39102</v>
      </c>
      <c r="F3" s="38">
        <v>45926.188877314817</v>
      </c>
      <c r="G3" s="116">
        <f t="shared" ref="G3" ca="1" si="0">IFERROR(NOW()-F3,"")</f>
        <v>50.42920046296058</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39102</v>
      </c>
      <c r="F4" s="125">
        <v>45948.661111111112</v>
      </c>
      <c r="G4" s="126">
        <f t="shared" ref="G4" ca="1" si="1">IFERROR(NOW()-F4,"")</f>
        <v>27.956966666664812</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t="s">
        <v>39126</v>
      </c>
      <c r="B6" s="124" t="str">
        <f>IFERROR(VLOOKUP(D6,DB!A:K,11,0),"")</f>
        <v>R5</v>
      </c>
      <c r="C6" s="124">
        <v>1</v>
      </c>
      <c r="D6" s="124" t="s">
        <v>33539</v>
      </c>
      <c r="E6" s="124" t="s">
        <v>39102</v>
      </c>
      <c r="F6" s="124"/>
      <c r="G6" s="126">
        <f t="shared" ref="G6:G45" ca="1" si="2">IFERROR(NOW()-F6,"")</f>
        <v>45976.618077777777</v>
      </c>
      <c r="H6" s="125">
        <v>45976.204270833332</v>
      </c>
      <c r="I6" s="124" t="str">
        <f>IFERROR(VLOOKUP(D6,DB!A:F,6,0),"")</f>
        <v>SCECO</v>
      </c>
      <c r="J6" s="124" t="str">
        <f>IFERROR(VLOOKUP(D6,DB!A:G,7,0),"")</f>
        <v>No BB Design</v>
      </c>
      <c r="K6" s="124" t="s">
        <v>39127</v>
      </c>
      <c r="L6" s="124" t="str">
        <f>IFERROR(VLOOKUP(D6,DB!A:I,9,0),"")</f>
        <v>Latis</v>
      </c>
    </row>
    <row r="7" spans="1:13">
      <c r="A7" s="124"/>
      <c r="B7" s="124" t="str">
        <f>IFERROR(VLOOKUP(D7,DB!A:K,11,0),"")</f>
        <v/>
      </c>
      <c r="C7" s="124"/>
      <c r="D7" s="156"/>
      <c r="E7" s="124"/>
      <c r="F7" s="124"/>
      <c r="G7" s="126">
        <f t="shared" ca="1" si="2"/>
        <v>45976.618077777777</v>
      </c>
      <c r="H7" s="125"/>
      <c r="I7" s="124" t="str">
        <f>IFERROR(VLOOKUP(D7,DB!A:F,6,0),"")</f>
        <v/>
      </c>
      <c r="J7" s="124" t="str">
        <f>IFERROR(VLOOKUP(D7,DB!A:G,7,0),"")</f>
        <v/>
      </c>
      <c r="K7" s="124"/>
      <c r="L7" s="124" t="str">
        <f>IFERROR(VLOOKUP(D7,DB!A:I,9,0),"")</f>
        <v/>
      </c>
    </row>
    <row r="8" spans="1:13">
      <c r="A8" s="124"/>
      <c r="B8" s="124" t="str">
        <f>IFERROR(VLOOKUP(D8,DB!A:K,11,0),"")</f>
        <v/>
      </c>
      <c r="C8" s="124"/>
      <c r="D8" s="158"/>
      <c r="E8" s="124"/>
      <c r="F8" s="124"/>
      <c r="G8" s="126">
        <f t="shared" ca="1" si="2"/>
        <v>45976.618077777777</v>
      </c>
      <c r="H8" s="125"/>
      <c r="I8" s="124" t="str">
        <f>IFERROR(VLOOKUP(D8,DB!A:F,6,0),"")</f>
        <v/>
      </c>
      <c r="J8" s="124" t="str">
        <f>IFERROR(VLOOKUP(D8,DB!A:G,7,0),"")</f>
        <v/>
      </c>
      <c r="K8" s="124"/>
      <c r="L8" s="124" t="str">
        <f>IFERROR(VLOOKUP(D8,DB!A:I,9,0),"")</f>
        <v/>
      </c>
    </row>
    <row r="9" spans="1:13">
      <c r="A9" s="124"/>
      <c r="B9" s="124" t="str">
        <f>IFERROR(VLOOKUP(D9,DB!A:K,11,0),"")</f>
        <v>R4</v>
      </c>
      <c r="C9" s="124"/>
      <c r="D9" s="124" t="s">
        <v>31994</v>
      </c>
      <c r="E9" s="124"/>
      <c r="F9" s="124"/>
      <c r="G9" s="126">
        <f t="shared" ca="1" si="2"/>
        <v>45976.618077777777</v>
      </c>
      <c r="H9" s="125"/>
      <c r="I9" s="124" t="str">
        <f>IFERROR(VLOOKUP(D9,DB!A:F,6,0),"")</f>
        <v>SCECO</v>
      </c>
      <c r="J9" s="124" t="str">
        <f>IFERROR(VLOOKUP(D9,DB!A:G,7,0),"")</f>
        <v>In progress</v>
      </c>
      <c r="K9" s="124"/>
      <c r="L9" s="124" t="str">
        <f>IFERROR(VLOOKUP(D9,DB!A:I,9,0),"")</f>
        <v>Latis</v>
      </c>
    </row>
    <row r="10" spans="1:13">
      <c r="A10" s="124"/>
      <c r="B10" s="124" t="str">
        <f>IFERROR(VLOOKUP(D10,DB!A:K,11,0),"")</f>
        <v/>
      </c>
      <c r="C10" s="124"/>
      <c r="D10" s="124"/>
      <c r="E10" s="124"/>
      <c r="F10" s="124"/>
      <c r="G10" s="126">
        <f t="shared" ca="1" si="2"/>
        <v>45976.618077777777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45976.618077777777</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45976.618077777777</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45976.618077777777</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45976.618077777777</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45976.618077777777</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45976.618077777777</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45976.618077777777</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45976.618077777777</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45976.618077777777</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45976.618077777777</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45976.618077777777</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45976.618077777777</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45976.618077777777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45976.618077777777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45976.618077777777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45976.618077777777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45976.618077777777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45976.618077777777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45976.618077777777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45976.618077777777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45976.618077777777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45976.618077777777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45976.618077777777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45976.618077777777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45976.618077777777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45976.618077777777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45976.618077777777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45976.618077777777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45976.618077777777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45976.618077777777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45976.618077777777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45976.618077777777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45976.618077777777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45976.618077777777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2"/>
        <v>45976.618077777777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ref="G46:G109" ca="1" si="3">IFERROR(NOW()-F46,"")</f>
        <v>45976.618077777777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45976.618077777777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45976.618077777777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45976.618077777777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45976.618077777777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45976.618077777777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45976.618077777777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45976.618077777777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45976.618077777777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45976.618077777777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45976.618077777777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45976.618077777777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45976.618077777777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45976.618077777777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45976.618077777777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45976.618077777777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45976.618077777777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45976.618077777777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45976.618077777777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45976.618077777777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45976.618077777777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45976.618077777777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45976.618077777777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45976.618077777777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45976.618077777777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45976.618077777777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45976.618077777777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45976.618077777777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45976.618077777777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45976.618077777777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45976.618077777777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45976.618077777777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45976.618077777777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45976.618077777777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45976.618077777777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45976.618077777777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45976.618077777777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45976.618077777777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45976.618077777777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45976.618077777777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45976.618077777777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45976.618077777777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45976.618077777777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45976.618077777777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45976.618077777777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45976.618077777777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45976.618077777777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45976.618077777777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45976.618077777777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45976.618077777777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45976.618077777777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45976.618077777777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45976.618077777777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45976.618077777777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45976.618077777777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45976.618077777777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45976.618077777777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45976.618077777777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45976.618077777777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45976.618077777777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45976.618077777777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45976.618077777777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45976.618077777777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45976.618077777777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4">IFERROR(NOW()-F110,"")</f>
        <v>45976.618077777777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45976.618077777777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45976.618077777777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45976.618077777777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45976.618077777777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45976.618077777777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45976.618077777777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45976.618077777777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45976.618077777777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45976.618077777777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45976.618077777777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45976.618077777777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45976.618077777777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45976.618077777777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45976.618077777777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45976.618077777777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45976.618077777777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45976.618077777777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45976.618077777777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45976.618077777777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45976.618077777777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45976.618077777777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45976.618077777777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45976.618077777777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45976.618077777777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45976.618077777777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45976.618077777777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45976.618077777777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45976.618077777777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45976.618077777777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45976.618077777777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45976.618077777777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45976.618077777777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45976.618077777777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45976.618077777777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45976.618077777777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45976.618077777777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45976.618077777777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45976.618077777777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45976.618077777777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45976.618077777777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45976.618077777777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45976.618077777777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45976.618077777777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45976.618077777777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45976.618077777777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45976.618077777777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45976.618077777777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45976.618077777777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45976.618077777777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45976.618077777777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45976.618077777777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45976.618077777777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45976.618077777777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45976.618077777777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45976.618077777777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45976.618077777777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45976.618077777777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45976.618077777777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45976.618077777777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45976.618077777777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45976.618077777777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45976.618077777777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45976.618077777777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5">IFERROR(NOW()-F174,"")</f>
        <v>45976.618077777777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45976.618077777777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45976.618077777777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45976.618077777777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45976.618077777777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45976.618077777777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45976.618077777777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45976.618077777777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45976.618077777777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45976.618077777777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45976.618077777777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45976.618077777777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45976.618077777777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45976.618077777777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45976.618077777777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45976.618077777777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45976.618077777777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45976.618077777777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45976.618077777777</v>
      </c>
      <c r="H192" s="124"/>
      <c r="I192" s="124" t="str">
        <f>IFERROR(VLOOKUP(D192,DB!A:F,6,0),"")</f>
        <v/>
      </c>
      <c r="J192" s="124" t="str">
        <f>IFERROR(VLOOKUP(D192,DB!A:G,7,0),"")</f>
        <v/>
      </c>
      <c r="K192" s="124"/>
      <c r="L192" s="124" t="str">
        <f>IFERROR(VLOOKUP(D192,DB!A:I,9,0),"")</f>
        <v/>
      </c>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sheetData>
  <dataValidations count="2">
    <dataValidation allowBlank="1" showInputMessage="1" showErrorMessage="1" sqref="E1" xr:uid="{920C6338-E771-4DAE-8C89-92A9093EA4DE}"/>
    <dataValidation type="list" allowBlank="1" showInputMessage="1" showErrorMessage="1" sqref="E2:E1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39128</v>
      </c>
      <c r="B2" s="141" t="str">
        <f>IFERROR(VLOOKUP(D2,DB!A:K,11,0),"")</f>
        <v>R6</v>
      </c>
      <c r="C2" s="142">
        <v>1</v>
      </c>
      <c r="D2" s="141" t="s">
        <v>37870</v>
      </c>
      <c r="E2" s="124" t="s">
        <v>39021</v>
      </c>
      <c r="F2" s="143">
        <v>45976.598136574074</v>
      </c>
      <c r="G2" s="105">
        <f t="shared" ref="G2:G17" ca="1" si="0">IFERROR(NOW()-F2,"-")</f>
        <v>1.9941203703638166E-2</v>
      </c>
      <c r="H2" s="143">
        <v>45976.592048611114</v>
      </c>
      <c r="I2" s="141" t="str">
        <f>IFERROR(VLOOKUP(D2,DB!A:F,6,0),"")</f>
        <v>SCECO</v>
      </c>
      <c r="J2" s="141" t="str">
        <f>IFERROR(VLOOKUP(D2,DB!A:G,7,0),"")</f>
        <v>No BB Shifted</v>
      </c>
      <c r="K2" s="144" t="s">
        <v>39129</v>
      </c>
      <c r="L2" s="145" t="str">
        <f>IFERROR(VLOOKUP(D2,DB!A:I,9,0),"")</f>
        <v>Latis</v>
      </c>
    </row>
    <row r="3" spans="1:16382" ht="31.5" customHeight="1">
      <c r="A3" s="140"/>
      <c r="B3" s="141" t="str">
        <f>IFERROR(VLOOKUP(D3,DB!A:K,11,0),"")</f>
        <v>R6</v>
      </c>
      <c r="C3" s="142"/>
      <c r="D3" s="141" t="s">
        <v>6266</v>
      </c>
      <c r="E3" s="124"/>
      <c r="F3" s="143"/>
      <c r="G3" s="105">
        <f t="shared" ca="1" si="0"/>
        <v>45976.618077777777</v>
      </c>
      <c r="H3" s="143"/>
      <c r="I3" s="141" t="str">
        <f>IFERROR(VLOOKUP(D3,DB!A:F,6,0),"")</f>
        <v>SCECO</v>
      </c>
      <c r="J3" s="141" t="str">
        <f>IFERROR(VLOOKUP(D3,DB!A:G,7,0),"")</f>
        <v>Dead</v>
      </c>
      <c r="K3" s="144"/>
      <c r="L3" s="145" t="str">
        <f>IFERROR(VLOOKUP(D3,DB!A:I,9,0),"")</f>
        <v>Zain</v>
      </c>
    </row>
    <row r="4" spans="1:16382" ht="31.5" customHeight="1">
      <c r="A4" s="140"/>
      <c r="B4" s="141" t="str">
        <f>IFERROR(VLOOKUP(D4,DB!A:K,11,0),"")</f>
        <v/>
      </c>
      <c r="C4" s="142"/>
      <c r="D4" s="141"/>
      <c r="E4" s="124"/>
      <c r="F4" s="143"/>
      <c r="G4" s="105">
        <f t="shared" ca="1" si="0"/>
        <v>45976.618077777777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45976.618077777777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45976.618077777777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45976.618077777777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45976.618077777777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45976.618077777777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45976.618077777777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45976.618077777777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45976.618077777777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45976.618077777777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45976.618077777777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45976.618077777777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45976.618077777777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45976.618077777777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ref="G18:G81" ca="1" si="1">IFERROR(NOW()-F18,"-")</f>
        <v>45976.618077777777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45976.618077777777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45976.618077777777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45976.618077777777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45976.618077777777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45976.618077777777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45976.618077777777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45976.618077777777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45976.618077777777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45976.618077777777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45976.618077777777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45976.618077777777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45976.618077777777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45976.618077777777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45976.618077777777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45976.618077777777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45976.618077777777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45976.618077777777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45976.618077777777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45976.618077777777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45976.618077777777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45976.618077777777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45976.618077777777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45976.618077777777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45976.618077777777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45976.618077777777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45976.618077777777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45976.618077777777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45976.618077777777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45976.618077777777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45976.618077777777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45976.618077777777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45976.618077777777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45976.618077777777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45976.618077777777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45976.618077777777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45976.618077777777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45976.618077777777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45976.618077777777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45976.618077777777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45976.618077777777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45976.618077777777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45976.618077777777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45976.618077777777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45976.618077777777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45976.618077777777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45976.618077777777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45976.618077777777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45976.618077777777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45976.618077777777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45976.618077777777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45976.618077777777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45976.618077777777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45976.618077777777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45976.618077777777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45976.618077777777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45976.618077777777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45976.618077777777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45976.618077777777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45976.618077777777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45976.618077777777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45976.618077777777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45976.618077777777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45976.618077777777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ref="G82:G115" ca="1" si="2">IFERROR(NOW()-F82,"-")</f>
        <v>45976.618077777777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45976.618077777777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45976.618077777777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45976.618077777777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45976.618077777777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45976.618077777777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45976.618077777777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45976.618077777777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45976.618077777777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45976.618077777777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45976.618077777777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45976.618077777777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45976.618077777777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45976.618077777777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45976.618077777777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45976.618077777777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45976.618077777777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45976.618077777777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45976.618077777777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45976.618077777777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45976.618077777777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45976.618077777777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45976.618077777777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45976.618077777777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45976.618077777777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45976.618077777777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45976.618077777777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45976.618077777777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45976.618077777777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45976.618077777777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45976.618077777777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45976.618077777777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45976.618077777777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45976.618077777777</v>
      </c>
      <c r="H115" s="143"/>
      <c r="I115" s="141" t="str">
        <f>IFERROR(VLOOKUP(D115,DB!A:F,6,0),"")</f>
        <v/>
      </c>
      <c r="J115" s="141" t="str">
        <f>IFERROR(VLOOKUP(D115,DB!A:G,7,0),"")</f>
        <v/>
      </c>
      <c r="K115" s="144"/>
      <c r="L115" s="145" t="str">
        <f>IFERROR(VLOOKUP(D115,DB!A:I,9,0),"")</f>
        <v/>
      </c>
    </row>
  </sheetData>
  <dataValidations count="2">
    <dataValidation allowBlank="1" showInputMessage="1" showErrorMessage="1" sqref="E1" xr:uid="{9E1BC488-8814-4F8A-8DBE-742B3278AB71}"/>
    <dataValidation type="list" allowBlank="1" showInputMessage="1" showErrorMessage="1" sqref="E2:E1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2025-11-15T11:50:07Z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